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40" yWindow="-315" windowWidth="19035" windowHeight="11955"/>
  </bookViews>
  <sheets>
    <sheet name="Undergraduate Enrollment" sheetId="4" r:id="rId1"/>
    <sheet name="Graduate Enrollment" sheetId="5" r:id="rId2"/>
    <sheet name="Spring 2011 Year" sheetId="3" r:id="rId3"/>
  </sheets>
  <calcPr calcId="145621"/>
</workbook>
</file>

<file path=xl/calcChain.xml><?xml version="1.0" encoding="utf-8"?>
<calcChain xmlns="http://schemas.openxmlformats.org/spreadsheetml/2006/main">
  <c r="L5" i="5" l="1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5" i="5"/>
  <c r="L26" i="5"/>
  <c r="E23" i="3"/>
  <c r="B23" i="3"/>
  <c r="B18" i="3"/>
  <c r="L4" i="5" l="1"/>
  <c r="E24" i="5"/>
  <c r="H20" i="4"/>
  <c r="G20" i="4"/>
  <c r="F20" i="4"/>
  <c r="M20" i="4" s="1"/>
  <c r="D20" i="4"/>
  <c r="M26" i="4"/>
  <c r="M27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1" i="4"/>
  <c r="M22" i="4"/>
  <c r="M23" i="4"/>
  <c r="M24" i="4"/>
  <c r="M4" i="4"/>
  <c r="F12" i="4"/>
  <c r="G5" i="4"/>
  <c r="F5" i="4"/>
  <c r="L24" i="5" l="1"/>
  <c r="E20" i="4"/>
  <c r="B24" i="5"/>
  <c r="L25" i="4" l="1"/>
  <c r="K25" i="4"/>
  <c r="J25" i="4"/>
  <c r="I25" i="4"/>
  <c r="H25" i="4"/>
  <c r="G25" i="4"/>
  <c r="E25" i="4"/>
  <c r="D25" i="4"/>
  <c r="C25" i="4"/>
  <c r="B25" i="4"/>
  <c r="F25" i="4"/>
  <c r="K24" i="5"/>
  <c r="J24" i="5"/>
  <c r="I24" i="5"/>
  <c r="H24" i="5"/>
  <c r="G24" i="5"/>
  <c r="F24" i="5"/>
  <c r="D24" i="5"/>
  <c r="C24" i="5"/>
  <c r="M25" i="4" l="1"/>
</calcChain>
</file>

<file path=xl/sharedStrings.xml><?xml version="1.0" encoding="utf-8"?>
<sst xmlns="http://schemas.openxmlformats.org/spreadsheetml/2006/main" count="130" uniqueCount="82">
  <si>
    <t>Major</t>
  </si>
  <si>
    <t>Total</t>
  </si>
  <si>
    <t>Female</t>
  </si>
  <si>
    <t>Male</t>
  </si>
  <si>
    <t>MF</t>
  </si>
  <si>
    <t>MM</t>
  </si>
  <si>
    <t>IF</t>
  </si>
  <si>
    <t>IM</t>
  </si>
  <si>
    <t>College of Agricultural and Life Sciences</t>
  </si>
  <si>
    <t>Agricultural and Biological Engineering</t>
  </si>
  <si>
    <t>Agricultural Education &amp; Communcation</t>
  </si>
  <si>
    <t>Agriculture Operations Management</t>
  </si>
  <si>
    <t>Animal Sciences</t>
  </si>
  <si>
    <t>Biology</t>
  </si>
  <si>
    <t>Botany</t>
  </si>
  <si>
    <t>Entomology &amp; Nematology</t>
  </si>
  <si>
    <t>Environmental Science</t>
  </si>
  <si>
    <t>Family, Youth and Community Sciences</t>
  </si>
  <si>
    <t>Food &amp; Resource Economics</t>
  </si>
  <si>
    <t>Food Science and Human Nutrition</t>
  </si>
  <si>
    <t>Forest Resources and Conservation</t>
  </si>
  <si>
    <t>Geomatics</t>
  </si>
  <si>
    <t>Horticultural Science</t>
  </si>
  <si>
    <t>Microbiology and Cell Science</t>
  </si>
  <si>
    <t>Natural Resource Conservation</t>
  </si>
  <si>
    <t>Packaging Science</t>
  </si>
  <si>
    <t>Soil and Water Science</t>
  </si>
  <si>
    <t>Statistics</t>
  </si>
  <si>
    <t>Wildlife Ecology and Conservation</t>
  </si>
  <si>
    <t>Agricultural and Biological Engineering-AG</t>
  </si>
  <si>
    <t>Agricultural and Biological Engineering-EG</t>
  </si>
  <si>
    <t>Agricultural Education &amp; Communication</t>
  </si>
  <si>
    <t>Agronomy</t>
  </si>
  <si>
    <t>Animal Molecular and Cellular Biology</t>
  </si>
  <si>
    <t>Environmental Horticulture</t>
  </si>
  <si>
    <t>Fisheries and Aquatic Sciences</t>
  </si>
  <si>
    <t>Food and Resource Economics</t>
  </si>
  <si>
    <t>Nutritional Sciences</t>
  </si>
  <si>
    <t>Plant Molecular and Cellular Biology</t>
  </si>
  <si>
    <t>Plant Pathology</t>
  </si>
  <si>
    <t>Doctor of Plant Medicine</t>
  </si>
  <si>
    <t>Non-Degree Seeking</t>
  </si>
  <si>
    <t>Environmental Management in Ag &amp; NR</t>
  </si>
  <si>
    <t>Agricultural Educ &amp; Communication</t>
  </si>
  <si>
    <t>Agricultural Operations Management</t>
  </si>
  <si>
    <t>Environ Mgmt in Ag &amp; Nat Resour (IS)</t>
  </si>
  <si>
    <t>Family, Youth &amp; Community Sciences</t>
  </si>
  <si>
    <t>Food Science &amp; Human Nutrition</t>
  </si>
  <si>
    <t>Forest Resources &amp; Conservation</t>
  </si>
  <si>
    <t>Microbiology &amp; Cell Science</t>
  </si>
  <si>
    <t>Soil &amp; Water Science</t>
  </si>
  <si>
    <t>Wildlife Ecology &amp; Conservation</t>
  </si>
  <si>
    <t>Ag &amp; Biological Engineering</t>
  </si>
  <si>
    <t>Environmental Science**</t>
  </si>
  <si>
    <t>Ag &amp; Biological Engineering-AG</t>
  </si>
  <si>
    <t>Animal Molecular &amp; Cellular Biology</t>
  </si>
  <si>
    <t>Fisheries &amp; Aquatic Sciences</t>
  </si>
  <si>
    <t>Plant Molecular &amp; Cellular Biology</t>
  </si>
  <si>
    <t>Soil  &amp; Water Science</t>
  </si>
  <si>
    <t>Ag &amp; Biological Engineering-EG</t>
  </si>
  <si>
    <t xml:space="preserve">Nutritional Sciences </t>
  </si>
  <si>
    <t>Interdisciplinary Ecology</t>
  </si>
  <si>
    <t>Undergraduate Enrollment Spring 2012</t>
  </si>
  <si>
    <t>*compared to Spring 2011</t>
  </si>
  <si>
    <t>Graduate Enrollment Spring 2012</t>
  </si>
  <si>
    <t>Graduate 2011</t>
  </si>
  <si>
    <t>Undergraduate 2011</t>
  </si>
  <si>
    <t>0AG</t>
  </si>
  <si>
    <t>1-2 AG/EG/NE</t>
  </si>
  <si>
    <t>3-4-5 AG/EG/NE</t>
  </si>
  <si>
    <t>6 AG/EG/NE</t>
  </si>
  <si>
    <t>**Environmental Science is a campus-wide interdisciplinary program including other colleges</t>
  </si>
  <si>
    <t>% Change*</t>
  </si>
  <si>
    <t>TOTAL AG</t>
  </si>
  <si>
    <t>7 AG/EG/ID</t>
  </si>
  <si>
    <t>8 AG/EG/ID</t>
  </si>
  <si>
    <t>9 AG/EG/ID</t>
  </si>
  <si>
    <t>% Change in Total*</t>
  </si>
  <si>
    <t>Interdisciplinary Ecology**</t>
  </si>
  <si>
    <t>**Interdisciplinary Ecology is a campus-wide interdisciplinary program including other colleges</t>
  </si>
  <si>
    <t>Plant Science (includes GST/LNH/PLS)</t>
  </si>
  <si>
    <t>Plant Science (GST+LNH+PLS)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</si>
</sst>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Verdana"/>
      <family val="2"/>
    </font>
    <font>
      <b/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43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10" fontId="1" fillId="0" borderId="0" xfId="0" applyNumberFormat="1" applyFont="1" applyAlignment="1">
      <alignment horizontal="center"/>
    </xf>
    <xf numFmtId="0" fontId="3" fillId="2" borderId="2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Alignment="1"/>
    <xf numFmtId="0" fontId="1" fillId="2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3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16" fontId="1" fillId="2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10" fontId="1" fillId="0" borderId="0" xfId="0" applyNumberFormat="1" applyFont="1" applyFill="1" applyAlignment="1">
      <alignment horizontal="center"/>
    </xf>
    <xf numFmtId="0" fontId="0" fillId="0" borderId="0" xfId="0" applyFill="1"/>
    <xf numFmtId="0" fontId="6" fillId="3" borderId="6" xfId="0" applyFont="1" applyFill="1" applyBorder="1" applyAlignment="1">
      <alignment wrapText="1"/>
    </xf>
    <xf numFmtId="0" fontId="0" fillId="0" borderId="0" xfId="0" applyFont="1"/>
    <xf numFmtId="0" fontId="3" fillId="0" borderId="1" xfId="0" applyFont="1" applyFill="1" applyBorder="1" applyAlignment="1">
      <alignment horizontal="center"/>
    </xf>
    <xf numFmtId="10" fontId="1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workbookViewId="0">
      <selection sqref="A1:M1"/>
    </sheetView>
  </sheetViews>
  <sheetFormatPr defaultRowHeight="15" x14ac:dyDescent="0.25"/>
  <cols>
    <col min="1" max="1" width="38.28515625" style="24" bestFit="1" customWidth="1"/>
    <col min="2" max="2" width="6.5703125" bestFit="1" customWidth="1"/>
    <col min="3" max="3" width="7.5703125" customWidth="1"/>
    <col min="4" max="4" width="7.140625" customWidth="1"/>
    <col min="5" max="5" width="7" customWidth="1"/>
    <col min="6" max="6" width="5.42578125" bestFit="1" customWidth="1"/>
    <col min="7" max="7" width="7.5703125" bestFit="1" customWidth="1"/>
    <col min="8" max="8" width="5.5703125" bestFit="1" customWidth="1"/>
    <col min="9" max="9" width="4" bestFit="1" customWidth="1"/>
    <col min="10" max="10" width="4.7109375" bestFit="1" customWidth="1"/>
    <col min="11" max="11" width="4" bestFit="1" customWidth="1"/>
    <col min="12" max="12" width="3.42578125" bestFit="1" customWidth="1"/>
    <col min="13" max="13" width="10.7109375" customWidth="1"/>
  </cols>
  <sheetData>
    <row r="1" spans="1:15" x14ac:dyDescent="0.25">
      <c r="A1" s="39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5" x14ac:dyDescent="0.25">
      <c r="A2" s="40" t="s">
        <v>62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5" ht="45" x14ac:dyDescent="0.25">
      <c r="A3" s="20" t="s">
        <v>0</v>
      </c>
      <c r="B3" s="26" t="s">
        <v>67</v>
      </c>
      <c r="C3" s="26" t="s">
        <v>68</v>
      </c>
      <c r="D3" s="27" t="s">
        <v>69</v>
      </c>
      <c r="E3" s="26" t="s">
        <v>70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72</v>
      </c>
    </row>
    <row r="4" spans="1:15" x14ac:dyDescent="0.25">
      <c r="A4" s="21" t="s">
        <v>10</v>
      </c>
      <c r="B4" s="3">
        <v>0</v>
      </c>
      <c r="C4" s="3">
        <v>8</v>
      </c>
      <c r="D4" s="3">
        <v>137</v>
      </c>
      <c r="E4" s="3">
        <v>0</v>
      </c>
      <c r="F4" s="4">
        <v>145</v>
      </c>
      <c r="G4" s="3">
        <v>86</v>
      </c>
      <c r="H4" s="3">
        <v>59</v>
      </c>
      <c r="I4" s="3">
        <v>12</v>
      </c>
      <c r="J4" s="3">
        <v>9</v>
      </c>
      <c r="K4" s="3">
        <v>2</v>
      </c>
      <c r="L4" s="3">
        <v>2</v>
      </c>
      <c r="M4" s="5">
        <f>(F4-'Spring 2011 Year'!B2)/'Spring 2011 Year'!B2</f>
        <v>-0.12121212121212122</v>
      </c>
    </row>
    <row r="5" spans="1:15" s="31" customFormat="1" x14ac:dyDescent="0.25">
      <c r="A5" s="21" t="s">
        <v>11</v>
      </c>
      <c r="B5" s="28">
        <v>0</v>
      </c>
      <c r="C5" s="28">
        <v>7</v>
      </c>
      <c r="D5" s="28">
        <v>62</v>
      </c>
      <c r="E5" s="28">
        <v>0</v>
      </c>
      <c r="F5" s="4">
        <f>D5+C5</f>
        <v>69</v>
      </c>
      <c r="G5" s="28">
        <f>1+14</f>
        <v>15</v>
      </c>
      <c r="H5" s="28">
        <v>54</v>
      </c>
      <c r="I5" s="28">
        <v>6</v>
      </c>
      <c r="J5" s="28">
        <v>6</v>
      </c>
      <c r="K5" s="28">
        <v>1</v>
      </c>
      <c r="L5" s="28">
        <v>2</v>
      </c>
      <c r="M5" s="30">
        <f>(F5-'Spring 2011 Year'!B3)/'Spring 2011 Year'!B3</f>
        <v>-5.4794520547945202E-2</v>
      </c>
      <c r="N5"/>
      <c r="O5"/>
    </row>
    <row r="6" spans="1:15" s="31" customFormat="1" x14ac:dyDescent="0.25">
      <c r="A6" s="21" t="s">
        <v>12</v>
      </c>
      <c r="B6" s="28">
        <v>0</v>
      </c>
      <c r="C6" s="28">
        <v>123</v>
      </c>
      <c r="D6" s="28">
        <v>332</v>
      </c>
      <c r="E6" s="28">
        <v>0</v>
      </c>
      <c r="F6" s="4">
        <v>455</v>
      </c>
      <c r="G6" s="28">
        <v>375</v>
      </c>
      <c r="H6" s="28">
        <v>80</v>
      </c>
      <c r="I6" s="28">
        <v>87</v>
      </c>
      <c r="J6" s="28">
        <v>17</v>
      </c>
      <c r="K6" s="28">
        <v>11</v>
      </c>
      <c r="L6" s="28">
        <v>2</v>
      </c>
      <c r="M6" s="30">
        <f>(F6-'Spring 2011 Year'!B4)/'Spring 2011 Year'!B4</f>
        <v>4.5977011494252873E-2</v>
      </c>
      <c r="N6"/>
      <c r="O6"/>
    </row>
    <row r="7" spans="1:15" x14ac:dyDescent="0.25">
      <c r="A7" s="21" t="s">
        <v>13</v>
      </c>
      <c r="B7" s="3">
        <v>0</v>
      </c>
      <c r="C7" s="3">
        <v>138</v>
      </c>
      <c r="D7" s="3">
        <v>458</v>
      </c>
      <c r="E7" s="3">
        <v>0</v>
      </c>
      <c r="F7" s="4">
        <v>596</v>
      </c>
      <c r="G7" s="3">
        <v>317</v>
      </c>
      <c r="H7" s="3">
        <v>279</v>
      </c>
      <c r="I7" s="3">
        <v>84</v>
      </c>
      <c r="J7" s="3">
        <v>58</v>
      </c>
      <c r="K7" s="3">
        <v>13</v>
      </c>
      <c r="L7" s="3">
        <v>18</v>
      </c>
      <c r="M7" s="5">
        <f>(F7-'Spring 2011 Year'!B5)/'Spring 2011 Year'!B5</f>
        <v>0.13523809523809524</v>
      </c>
    </row>
    <row r="8" spans="1:15" x14ac:dyDescent="0.25">
      <c r="A8" s="21" t="s">
        <v>14</v>
      </c>
      <c r="B8" s="3">
        <v>0</v>
      </c>
      <c r="C8" s="3">
        <v>0</v>
      </c>
      <c r="D8" s="3">
        <v>12</v>
      </c>
      <c r="E8" s="3">
        <v>0</v>
      </c>
      <c r="F8" s="4">
        <v>12</v>
      </c>
      <c r="G8" s="3">
        <v>6</v>
      </c>
      <c r="H8" s="3">
        <v>6</v>
      </c>
      <c r="I8" s="3">
        <v>1</v>
      </c>
      <c r="J8" s="3">
        <v>1</v>
      </c>
      <c r="K8" s="3">
        <v>0</v>
      </c>
      <c r="L8" s="3">
        <v>0</v>
      </c>
      <c r="M8" s="5">
        <f>(F8-'Spring 2011 Year'!B6)/'Spring 2011 Year'!B6</f>
        <v>-0.25</v>
      </c>
    </row>
    <row r="9" spans="1:15" x14ac:dyDescent="0.25">
      <c r="A9" s="21" t="s">
        <v>15</v>
      </c>
      <c r="B9" s="3">
        <v>0</v>
      </c>
      <c r="C9" s="3">
        <v>3</v>
      </c>
      <c r="D9" s="3">
        <v>41</v>
      </c>
      <c r="E9" s="3">
        <v>0</v>
      </c>
      <c r="F9" s="4">
        <v>44</v>
      </c>
      <c r="G9" s="3">
        <v>29</v>
      </c>
      <c r="H9" s="3">
        <v>15</v>
      </c>
      <c r="I9" s="3">
        <v>10</v>
      </c>
      <c r="J9" s="3">
        <v>1</v>
      </c>
      <c r="K9" s="3">
        <v>2</v>
      </c>
      <c r="L9" s="3">
        <v>0</v>
      </c>
      <c r="M9" s="5">
        <f>(F9-'Spring 2011 Year'!B7)/'Spring 2011 Year'!B7</f>
        <v>-0.12</v>
      </c>
    </row>
    <row r="10" spans="1:15" x14ac:dyDescent="0.25">
      <c r="A10" s="25" t="s">
        <v>42</v>
      </c>
      <c r="B10" s="3">
        <v>0</v>
      </c>
      <c r="C10" s="3">
        <v>2</v>
      </c>
      <c r="D10" s="3">
        <v>21</v>
      </c>
      <c r="E10" s="3">
        <v>1</v>
      </c>
      <c r="F10" s="4">
        <v>24</v>
      </c>
      <c r="G10" s="3">
        <v>11</v>
      </c>
      <c r="H10" s="3">
        <v>13</v>
      </c>
      <c r="I10" s="3">
        <v>0</v>
      </c>
      <c r="J10" s="3">
        <v>1</v>
      </c>
      <c r="K10" s="3">
        <v>0</v>
      </c>
      <c r="L10" s="3">
        <v>1</v>
      </c>
      <c r="M10" s="5">
        <f>(F10-'Spring 2011 Year'!B8)/'Spring 2011 Year'!B8</f>
        <v>0</v>
      </c>
    </row>
    <row r="11" spans="1:15" x14ac:dyDescent="0.25">
      <c r="A11" s="21" t="s">
        <v>17</v>
      </c>
      <c r="B11" s="3">
        <v>0</v>
      </c>
      <c r="C11" s="3">
        <v>80</v>
      </c>
      <c r="D11" s="3">
        <v>384</v>
      </c>
      <c r="E11" s="3">
        <v>0</v>
      </c>
      <c r="F11" s="4">
        <v>464</v>
      </c>
      <c r="G11" s="3">
        <v>363</v>
      </c>
      <c r="H11" s="3">
        <v>101</v>
      </c>
      <c r="I11" s="3">
        <v>150</v>
      </c>
      <c r="J11" s="3">
        <v>42</v>
      </c>
      <c r="K11" s="3">
        <v>3</v>
      </c>
      <c r="L11" s="3">
        <v>2</v>
      </c>
      <c r="M11" s="5">
        <f>(F11-'Spring 2011 Year'!B9)/'Spring 2011 Year'!B9</f>
        <v>0</v>
      </c>
    </row>
    <row r="12" spans="1:15" s="31" customFormat="1" x14ac:dyDescent="0.25">
      <c r="A12" s="21" t="s">
        <v>18</v>
      </c>
      <c r="B12" s="28">
        <v>0</v>
      </c>
      <c r="C12" s="28">
        <v>14</v>
      </c>
      <c r="D12" s="28">
        <v>280</v>
      </c>
      <c r="E12" s="28">
        <v>0</v>
      </c>
      <c r="F12" s="4">
        <f>5+289</f>
        <v>294</v>
      </c>
      <c r="G12" s="28">
        <v>87</v>
      </c>
      <c r="H12" s="28">
        <v>207</v>
      </c>
      <c r="I12" s="28">
        <v>21</v>
      </c>
      <c r="J12" s="28">
        <v>46</v>
      </c>
      <c r="K12" s="28">
        <v>9</v>
      </c>
      <c r="L12" s="28">
        <v>23</v>
      </c>
      <c r="M12" s="30">
        <f>(F12-'Spring 2011 Year'!B10)/'Spring 2011 Year'!B10</f>
        <v>-0.22015915119363394</v>
      </c>
      <c r="N12"/>
      <c r="O12"/>
    </row>
    <row r="13" spans="1:15" x14ac:dyDescent="0.25">
      <c r="A13" s="21" t="s">
        <v>19</v>
      </c>
      <c r="B13" s="3">
        <v>0</v>
      </c>
      <c r="C13" s="3">
        <v>144</v>
      </c>
      <c r="D13" s="3">
        <v>578</v>
      </c>
      <c r="E13" s="3">
        <v>4</v>
      </c>
      <c r="F13" s="4">
        <v>726</v>
      </c>
      <c r="G13" s="3">
        <v>528</v>
      </c>
      <c r="H13" s="3">
        <v>197</v>
      </c>
      <c r="I13" s="3">
        <v>141</v>
      </c>
      <c r="J13" s="3">
        <v>55</v>
      </c>
      <c r="K13" s="3">
        <v>33</v>
      </c>
      <c r="L13" s="3">
        <v>12</v>
      </c>
      <c r="M13" s="5">
        <f>(F13-'Spring 2011 Year'!B11)/'Spring 2011 Year'!B11</f>
        <v>4.1606886657101862E-2</v>
      </c>
    </row>
    <row r="14" spans="1:15" x14ac:dyDescent="0.25">
      <c r="A14" s="21" t="s">
        <v>20</v>
      </c>
      <c r="B14" s="3">
        <v>0</v>
      </c>
      <c r="C14" s="3">
        <v>3</v>
      </c>
      <c r="D14" s="3">
        <v>34</v>
      </c>
      <c r="E14" s="3">
        <v>0</v>
      </c>
      <c r="F14" s="4">
        <v>37</v>
      </c>
      <c r="G14" s="3">
        <v>12</v>
      </c>
      <c r="H14" s="3">
        <v>25</v>
      </c>
      <c r="I14" s="3">
        <v>2</v>
      </c>
      <c r="J14" s="3">
        <v>1</v>
      </c>
      <c r="K14" s="3">
        <v>0</v>
      </c>
      <c r="L14" s="3">
        <v>0</v>
      </c>
      <c r="M14" s="5">
        <f>(F14-'Spring 2011 Year'!B12)/'Spring 2011 Year'!B12</f>
        <v>5.7142857142857141E-2</v>
      </c>
    </row>
    <row r="15" spans="1:15" x14ac:dyDescent="0.25">
      <c r="A15" s="21" t="s">
        <v>21</v>
      </c>
      <c r="B15" s="3">
        <v>0</v>
      </c>
      <c r="C15" s="3">
        <v>0</v>
      </c>
      <c r="D15" s="3">
        <v>32</v>
      </c>
      <c r="E15" s="3">
        <v>3</v>
      </c>
      <c r="F15" s="4">
        <v>35</v>
      </c>
      <c r="G15" s="3">
        <v>6</v>
      </c>
      <c r="H15" s="3">
        <v>29</v>
      </c>
      <c r="I15" s="3">
        <v>1</v>
      </c>
      <c r="J15" s="3">
        <v>2</v>
      </c>
      <c r="K15" s="3">
        <v>0</v>
      </c>
      <c r="L15" s="3">
        <v>0</v>
      </c>
      <c r="M15" s="5">
        <f>(F15-'Spring 2011 Year'!B13)/'Spring 2011 Year'!B13</f>
        <v>-0.10256410256410256</v>
      </c>
    </row>
    <row r="16" spans="1:15" x14ac:dyDescent="0.25">
      <c r="A16" s="21" t="s">
        <v>22</v>
      </c>
      <c r="B16" s="3">
        <v>0</v>
      </c>
      <c r="C16" s="3">
        <v>2</v>
      </c>
      <c r="D16" s="3">
        <v>42</v>
      </c>
      <c r="E16" s="3">
        <v>0</v>
      </c>
      <c r="F16" s="4">
        <v>44</v>
      </c>
      <c r="G16" s="3">
        <v>17</v>
      </c>
      <c r="H16" s="3">
        <v>27</v>
      </c>
      <c r="I16" s="3">
        <v>1</v>
      </c>
      <c r="J16" s="3">
        <v>6</v>
      </c>
      <c r="K16" s="3">
        <v>0</v>
      </c>
      <c r="L16" s="3">
        <v>2</v>
      </c>
      <c r="M16" s="5">
        <f>(F16-'Spring 2011 Year'!B14)/'Spring 2011 Year'!B14</f>
        <v>7.3170731707317069E-2</v>
      </c>
    </row>
    <row r="17" spans="1:15" x14ac:dyDescent="0.25">
      <c r="A17" s="21" t="s">
        <v>23</v>
      </c>
      <c r="B17" s="3">
        <v>0</v>
      </c>
      <c r="C17" s="3">
        <v>61</v>
      </c>
      <c r="D17" s="3">
        <v>201</v>
      </c>
      <c r="E17" s="3">
        <v>1</v>
      </c>
      <c r="F17" s="4">
        <v>263</v>
      </c>
      <c r="G17" s="3">
        <v>138</v>
      </c>
      <c r="H17" s="3">
        <v>125</v>
      </c>
      <c r="I17" s="3">
        <v>34</v>
      </c>
      <c r="J17" s="3">
        <v>25</v>
      </c>
      <c r="K17" s="3">
        <v>7</v>
      </c>
      <c r="L17" s="3">
        <v>8</v>
      </c>
      <c r="M17" s="5">
        <f>(F17-'Spring 2011 Year'!B15)/'Spring 2011 Year'!B15</f>
        <v>5.1999999999999998E-2</v>
      </c>
    </row>
    <row r="18" spans="1:15" s="31" customFormat="1" x14ac:dyDescent="0.25">
      <c r="A18" s="21" t="s">
        <v>24</v>
      </c>
      <c r="B18" s="28">
        <v>0</v>
      </c>
      <c r="C18" s="28">
        <v>3</v>
      </c>
      <c r="D18" s="28">
        <v>54</v>
      </c>
      <c r="E18" s="28">
        <v>1</v>
      </c>
      <c r="F18" s="4">
        <v>58</v>
      </c>
      <c r="G18" s="28">
        <v>30</v>
      </c>
      <c r="H18" s="28">
        <v>28</v>
      </c>
      <c r="I18" s="28">
        <v>5</v>
      </c>
      <c r="J18" s="28">
        <v>0</v>
      </c>
      <c r="K18" s="28">
        <v>0</v>
      </c>
      <c r="L18" s="28">
        <v>0</v>
      </c>
      <c r="M18" s="30">
        <f>(F18-'Spring 2011 Year'!B16)/'Spring 2011 Year'!B16</f>
        <v>0.34883720930232559</v>
      </c>
      <c r="N18"/>
      <c r="O18"/>
    </row>
    <row r="19" spans="1:15" x14ac:dyDescent="0.25">
      <c r="A19" s="21" t="s">
        <v>25</v>
      </c>
      <c r="B19" s="3">
        <v>0</v>
      </c>
      <c r="C19" s="3">
        <v>0</v>
      </c>
      <c r="D19" s="3">
        <v>16</v>
      </c>
      <c r="E19" s="3">
        <v>0</v>
      </c>
      <c r="F19" s="4">
        <v>16</v>
      </c>
      <c r="G19" s="3">
        <v>8</v>
      </c>
      <c r="H19" s="3">
        <v>8</v>
      </c>
      <c r="I19" s="3">
        <v>3</v>
      </c>
      <c r="J19" s="3">
        <v>2</v>
      </c>
      <c r="K19" s="3">
        <v>0</v>
      </c>
      <c r="L19" s="3">
        <v>0</v>
      </c>
      <c r="M19" s="5">
        <f>(F19-'Spring 2011 Year'!B17)/'Spring 2011 Year'!B17</f>
        <v>-0.4838709677419355</v>
      </c>
    </row>
    <row r="20" spans="1:15" s="31" customFormat="1" x14ac:dyDescent="0.25">
      <c r="A20" s="32" t="s">
        <v>80</v>
      </c>
      <c r="B20" s="28">
        <v>0</v>
      </c>
      <c r="C20" s="28">
        <v>8</v>
      </c>
      <c r="D20" s="28">
        <f>27+17+47+5</f>
        <v>96</v>
      </c>
      <c r="E20" s="28">
        <f>1+1+1</f>
        <v>3</v>
      </c>
      <c r="F20" s="4">
        <f>B20+C20+D20+E20</f>
        <v>107</v>
      </c>
      <c r="G20" s="28">
        <f>18+17+3</f>
        <v>38</v>
      </c>
      <c r="H20" s="28">
        <f>17+31+19+2</f>
        <v>69</v>
      </c>
      <c r="I20" s="28">
        <v>3</v>
      </c>
      <c r="J20" s="42">
        <v>9</v>
      </c>
      <c r="K20" s="28">
        <v>0</v>
      </c>
      <c r="L20" s="28">
        <v>1</v>
      </c>
      <c r="M20" s="30">
        <f>(F20-'Spring 2011 Year'!B18)/'Spring 2011 Year'!B18</f>
        <v>0.3048780487804878</v>
      </c>
      <c r="N20"/>
      <c r="O20"/>
    </row>
    <row r="21" spans="1:15" x14ac:dyDescent="0.25">
      <c r="A21" s="21" t="s">
        <v>26</v>
      </c>
      <c r="B21" s="3">
        <v>0</v>
      </c>
      <c r="C21" s="3">
        <v>1</v>
      </c>
      <c r="D21" s="3">
        <v>19</v>
      </c>
      <c r="E21" s="3">
        <v>0</v>
      </c>
      <c r="F21" s="4">
        <v>20</v>
      </c>
      <c r="G21" s="3">
        <v>13</v>
      </c>
      <c r="H21" s="3">
        <v>7</v>
      </c>
      <c r="I21" s="3">
        <v>4</v>
      </c>
      <c r="J21" s="3">
        <v>1</v>
      </c>
      <c r="K21" s="3">
        <v>0</v>
      </c>
      <c r="L21" s="3">
        <v>0</v>
      </c>
      <c r="M21" s="5">
        <f>(F21-'Spring 2011 Year'!B19)/'Spring 2011 Year'!B19</f>
        <v>0.1111111111111111</v>
      </c>
    </row>
    <row r="22" spans="1:15" x14ac:dyDescent="0.25">
      <c r="A22" s="21" t="s">
        <v>27</v>
      </c>
      <c r="B22" s="3">
        <v>0</v>
      </c>
      <c r="C22" s="3">
        <v>3</v>
      </c>
      <c r="D22" s="3">
        <v>21</v>
      </c>
      <c r="E22" s="3">
        <v>0</v>
      </c>
      <c r="F22" s="4">
        <v>24</v>
      </c>
      <c r="G22" s="3">
        <v>14</v>
      </c>
      <c r="H22" s="3">
        <v>10</v>
      </c>
      <c r="I22" s="3">
        <v>5</v>
      </c>
      <c r="J22" s="3">
        <v>3</v>
      </c>
      <c r="K22" s="3">
        <v>0</v>
      </c>
      <c r="L22" s="3">
        <v>1</v>
      </c>
      <c r="M22" s="5">
        <f>(F22-'Spring 2011 Year'!B20)/'Spring 2011 Year'!B20</f>
        <v>0</v>
      </c>
    </row>
    <row r="23" spans="1:15" s="31" customFormat="1" x14ac:dyDescent="0.25">
      <c r="A23" s="21" t="s">
        <v>28</v>
      </c>
      <c r="B23" s="28">
        <v>0</v>
      </c>
      <c r="C23" s="28">
        <v>40</v>
      </c>
      <c r="D23" s="28">
        <v>160</v>
      </c>
      <c r="E23" s="28">
        <v>0</v>
      </c>
      <c r="F23" s="4">
        <v>200</v>
      </c>
      <c r="G23" s="28">
        <v>134</v>
      </c>
      <c r="H23" s="28">
        <v>66</v>
      </c>
      <c r="I23" s="28">
        <v>26</v>
      </c>
      <c r="J23" s="28">
        <v>7</v>
      </c>
      <c r="K23" s="28">
        <v>4</v>
      </c>
      <c r="L23" s="28">
        <v>0</v>
      </c>
      <c r="M23" s="30">
        <f>(F23-'Spring 2011 Year'!B21)/'Spring 2011 Year'!B21</f>
        <v>5.2631578947368418E-2</v>
      </c>
      <c r="N23"/>
      <c r="O23"/>
    </row>
    <row r="24" spans="1:15" x14ac:dyDescent="0.25">
      <c r="A24" s="21" t="s">
        <v>41</v>
      </c>
      <c r="B24" s="3">
        <v>140</v>
      </c>
      <c r="C24" s="3">
        <v>0</v>
      </c>
      <c r="D24" s="3">
        <v>0</v>
      </c>
      <c r="E24" s="3">
        <v>0</v>
      </c>
      <c r="F24" s="4">
        <v>140</v>
      </c>
      <c r="G24" s="3">
        <v>65</v>
      </c>
      <c r="H24" s="3">
        <v>75</v>
      </c>
      <c r="I24" s="3">
        <v>8</v>
      </c>
      <c r="J24" s="3">
        <v>12</v>
      </c>
      <c r="K24" s="3">
        <v>6</v>
      </c>
      <c r="L24" s="3">
        <v>5</v>
      </c>
      <c r="M24" s="5">
        <f>(F24-'Spring 2011 Year'!B22)/'Spring 2011 Year'!B22</f>
        <v>-4.1095890410958902E-2</v>
      </c>
    </row>
    <row r="25" spans="1:15" x14ac:dyDescent="0.25">
      <c r="A25" s="21" t="s">
        <v>73</v>
      </c>
      <c r="B25" s="4">
        <f>SUM(B4:B24)</f>
        <v>140</v>
      </c>
      <c r="C25" s="4">
        <f>SUM(C4:C24)</f>
        <v>640</v>
      </c>
      <c r="D25" s="4">
        <f>SUM(D4:D24)</f>
        <v>2980</v>
      </c>
      <c r="E25" s="4">
        <f>SUM(E4:E24)</f>
        <v>13</v>
      </c>
      <c r="F25" s="4">
        <f>SUM(F4:F24)</f>
        <v>3773</v>
      </c>
      <c r="G25" s="12">
        <f t="shared" ref="G25:L25" si="0">SUM(G4:G24)</f>
        <v>2292</v>
      </c>
      <c r="H25" s="12">
        <f t="shared" si="0"/>
        <v>1480</v>
      </c>
      <c r="I25" s="12">
        <f t="shared" si="0"/>
        <v>604</v>
      </c>
      <c r="J25" s="12">
        <f t="shared" si="0"/>
        <v>304</v>
      </c>
      <c r="K25" s="12">
        <f t="shared" si="0"/>
        <v>91</v>
      </c>
      <c r="L25" s="12">
        <f t="shared" si="0"/>
        <v>79</v>
      </c>
      <c r="M25" s="5">
        <f>(F25-'Spring 2011 Year'!B23)/'Spring 2011 Year'!B23</f>
        <v>1.2885906040268456E-2</v>
      </c>
    </row>
    <row r="26" spans="1:15" x14ac:dyDescent="0.25">
      <c r="A26" s="21" t="s">
        <v>9</v>
      </c>
      <c r="B26" s="3">
        <v>0</v>
      </c>
      <c r="C26" s="3">
        <v>36</v>
      </c>
      <c r="D26" s="3">
        <v>119</v>
      </c>
      <c r="E26" s="3">
        <v>5</v>
      </c>
      <c r="F26" s="4">
        <v>160</v>
      </c>
      <c r="G26" s="3">
        <v>78</v>
      </c>
      <c r="H26" s="3">
        <v>82</v>
      </c>
      <c r="I26" s="3">
        <v>16</v>
      </c>
      <c r="J26" s="3">
        <v>13</v>
      </c>
      <c r="K26" s="3">
        <v>0</v>
      </c>
      <c r="L26" s="3">
        <v>0</v>
      </c>
      <c r="M26" s="5">
        <f>(F26-'Spring 2011 Year'!B24)/'Spring 2011 Year'!B24</f>
        <v>0.15107913669064749</v>
      </c>
    </row>
    <row r="27" spans="1:15" x14ac:dyDescent="0.25">
      <c r="A27" s="21" t="s">
        <v>53</v>
      </c>
      <c r="B27" s="3">
        <v>0</v>
      </c>
      <c r="C27" s="3">
        <v>30</v>
      </c>
      <c r="D27" s="3">
        <v>117</v>
      </c>
      <c r="E27" s="3">
        <v>0</v>
      </c>
      <c r="F27" s="4">
        <v>147</v>
      </c>
      <c r="G27" s="3">
        <v>91</v>
      </c>
      <c r="H27" s="3">
        <v>56</v>
      </c>
      <c r="I27" s="3">
        <v>15</v>
      </c>
      <c r="J27" s="3">
        <v>12</v>
      </c>
      <c r="K27" s="3">
        <v>2</v>
      </c>
      <c r="L27" s="3">
        <v>1</v>
      </c>
      <c r="M27" s="5">
        <f>(F27-'Spring 2011 Year'!B25)/'Spring 2011 Year'!B25</f>
        <v>-6.7567567567567571E-3</v>
      </c>
    </row>
    <row r="28" spans="1:15" x14ac:dyDescent="0.25">
      <c r="A28" s="22" t="s">
        <v>63</v>
      </c>
    </row>
    <row r="29" spans="1:15" ht="39" customHeight="1" x14ac:dyDescent="0.25">
      <c r="A29" s="23" t="s">
        <v>71</v>
      </c>
    </row>
  </sheetData>
  <mergeCells count="2">
    <mergeCell ref="A1:M1"/>
    <mergeCell ref="A2:M2"/>
  </mergeCells>
  <pageMargins left="0.7" right="0.7" top="0.75" bottom="0.75" header="0.3" footer="0.3"/>
  <pageSetup orientation="landscape" r:id="rId1"/>
  <ignoredErrors>
    <ignoredError sqref="F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E27" sqref="E27"/>
    </sheetView>
  </sheetViews>
  <sheetFormatPr defaultRowHeight="15" x14ac:dyDescent="0.25"/>
  <cols>
    <col min="1" max="1" width="41.140625" bestFit="1" customWidth="1"/>
    <col min="2" max="4" width="6.85546875" customWidth="1"/>
    <col min="5" max="5" width="5.42578125" style="1" bestFit="1" customWidth="1"/>
    <col min="6" max="6" width="7.5703125" bestFit="1" customWidth="1"/>
    <col min="7" max="7" width="5.5703125" bestFit="1" customWidth="1"/>
    <col min="8" max="8" width="3.85546875" bestFit="1" customWidth="1"/>
    <col min="9" max="9" width="4.7109375" bestFit="1" customWidth="1"/>
    <col min="10" max="11" width="4" bestFit="1" customWidth="1"/>
    <col min="12" max="12" width="18" customWidth="1"/>
  </cols>
  <sheetData>
    <row r="1" spans="1:12" x14ac:dyDescent="0.25">
      <c r="A1" s="39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x14ac:dyDescent="0.25">
      <c r="A2" s="41" t="s">
        <v>64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45" x14ac:dyDescent="0.25">
      <c r="A3" s="2" t="s">
        <v>0</v>
      </c>
      <c r="B3" s="26" t="s">
        <v>74</v>
      </c>
      <c r="C3" s="26" t="s">
        <v>75</v>
      </c>
      <c r="D3" s="26" t="s">
        <v>76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77</v>
      </c>
    </row>
    <row r="4" spans="1:12" x14ac:dyDescent="0.25">
      <c r="A4" s="6" t="s">
        <v>29</v>
      </c>
      <c r="B4" s="3">
        <v>11</v>
      </c>
      <c r="C4" s="3">
        <v>11</v>
      </c>
      <c r="D4" s="3">
        <v>3</v>
      </c>
      <c r="E4" s="9">
        <v>25</v>
      </c>
      <c r="F4" s="3">
        <v>11</v>
      </c>
      <c r="G4" s="3">
        <v>14</v>
      </c>
      <c r="H4" s="3">
        <v>0</v>
      </c>
      <c r="I4" s="3">
        <v>0</v>
      </c>
      <c r="J4" s="3">
        <v>9</v>
      </c>
      <c r="K4" s="3">
        <v>10</v>
      </c>
      <c r="L4" s="5">
        <f>(E4-'Spring 2011 Year'!E2)/'Spring 2011 Year'!E2</f>
        <v>4.1666666666666664E-2</v>
      </c>
    </row>
    <row r="5" spans="1:12" x14ac:dyDescent="0.25">
      <c r="A5" s="7" t="s">
        <v>31</v>
      </c>
      <c r="B5" s="3">
        <v>42</v>
      </c>
      <c r="C5" s="3">
        <v>16</v>
      </c>
      <c r="D5" s="3">
        <v>6</v>
      </c>
      <c r="E5" s="9">
        <v>64</v>
      </c>
      <c r="F5" s="3">
        <v>46</v>
      </c>
      <c r="G5" s="3">
        <v>18</v>
      </c>
      <c r="H5" s="3">
        <v>4</v>
      </c>
      <c r="I5" s="3">
        <v>0</v>
      </c>
      <c r="J5" s="3">
        <v>0</v>
      </c>
      <c r="K5" s="3">
        <v>0</v>
      </c>
      <c r="L5" s="35">
        <f>(E5-'Spring 2011 Year'!E3)/'Spring 2011 Year'!E3</f>
        <v>-0.12328767123287671</v>
      </c>
    </row>
    <row r="6" spans="1:12" x14ac:dyDescent="0.25">
      <c r="A6" s="8" t="s">
        <v>32</v>
      </c>
      <c r="B6" s="3">
        <v>19</v>
      </c>
      <c r="C6" s="3">
        <v>18</v>
      </c>
      <c r="D6" s="3">
        <v>7</v>
      </c>
      <c r="E6" s="9">
        <v>44</v>
      </c>
      <c r="F6" s="3">
        <v>12</v>
      </c>
      <c r="G6" s="3">
        <v>32</v>
      </c>
      <c r="H6" s="3">
        <v>0</v>
      </c>
      <c r="I6" s="3">
        <v>1</v>
      </c>
      <c r="J6" s="3">
        <v>6</v>
      </c>
      <c r="K6" s="3">
        <v>15</v>
      </c>
      <c r="L6" s="35">
        <f>(E6-'Spring 2011 Year'!E4)/'Spring 2011 Year'!E4</f>
        <v>7.3170731707317069E-2</v>
      </c>
    </row>
    <row r="7" spans="1:12" x14ac:dyDescent="0.25">
      <c r="A7" s="8" t="s">
        <v>33</v>
      </c>
      <c r="B7" s="3">
        <v>2</v>
      </c>
      <c r="C7" s="3">
        <v>6</v>
      </c>
      <c r="D7" s="3">
        <v>5</v>
      </c>
      <c r="E7" s="9">
        <v>13</v>
      </c>
      <c r="F7" s="3">
        <v>7</v>
      </c>
      <c r="G7" s="3">
        <v>6</v>
      </c>
      <c r="H7" s="3">
        <v>1</v>
      </c>
      <c r="I7" s="3">
        <v>0</v>
      </c>
      <c r="J7" s="3">
        <v>3</v>
      </c>
      <c r="K7" s="3">
        <v>4</v>
      </c>
      <c r="L7" s="35">
        <f>(E7-'Spring 2011 Year'!E5)/'Spring 2011 Year'!E5</f>
        <v>0.625</v>
      </c>
    </row>
    <row r="8" spans="1:12" x14ac:dyDescent="0.25">
      <c r="A8" s="8" t="s">
        <v>12</v>
      </c>
      <c r="B8" s="3">
        <v>26</v>
      </c>
      <c r="C8" s="3">
        <v>14</v>
      </c>
      <c r="D8" s="3">
        <v>3</v>
      </c>
      <c r="E8" s="9">
        <v>43</v>
      </c>
      <c r="F8" s="3">
        <v>25</v>
      </c>
      <c r="G8" s="3">
        <v>18</v>
      </c>
      <c r="H8" s="3">
        <v>2</v>
      </c>
      <c r="I8" s="3">
        <v>1</v>
      </c>
      <c r="J8" s="3">
        <v>7</v>
      </c>
      <c r="K8" s="3">
        <v>8</v>
      </c>
      <c r="L8" s="35">
        <f>(E8-'Spring 2011 Year'!E6)/'Spring 2011 Year'!E6</f>
        <v>-0.21818181818181817</v>
      </c>
    </row>
    <row r="9" spans="1:12" x14ac:dyDescent="0.25">
      <c r="A9" s="8" t="s">
        <v>40</v>
      </c>
      <c r="B9" s="3">
        <v>7</v>
      </c>
      <c r="C9" s="3">
        <v>22</v>
      </c>
      <c r="D9" s="3">
        <v>0</v>
      </c>
      <c r="E9" s="9">
        <v>29</v>
      </c>
      <c r="F9" s="3">
        <v>12</v>
      </c>
      <c r="G9" s="3">
        <v>17</v>
      </c>
      <c r="H9" s="3">
        <v>1</v>
      </c>
      <c r="I9" s="3">
        <v>2</v>
      </c>
      <c r="J9" s="3">
        <v>4</v>
      </c>
      <c r="K9" s="3">
        <v>5</v>
      </c>
      <c r="L9" s="35">
        <f>(E9-'Spring 2011 Year'!E8)/'Spring 2011 Year'!E8</f>
        <v>-3.3333333333333333E-2</v>
      </c>
    </row>
    <row r="10" spans="1:12" x14ac:dyDescent="0.25">
      <c r="A10" s="8" t="s">
        <v>15</v>
      </c>
      <c r="B10" s="3">
        <v>57</v>
      </c>
      <c r="C10" s="3">
        <v>36</v>
      </c>
      <c r="D10" s="3">
        <v>21</v>
      </c>
      <c r="E10" s="9">
        <v>114</v>
      </c>
      <c r="F10" s="3">
        <v>58</v>
      </c>
      <c r="G10" s="3">
        <v>56</v>
      </c>
      <c r="H10" s="3">
        <v>5</v>
      </c>
      <c r="I10" s="3">
        <v>3</v>
      </c>
      <c r="J10" s="3">
        <v>17</v>
      </c>
      <c r="K10" s="3">
        <v>16</v>
      </c>
      <c r="L10" s="35">
        <f>(E10-'Spring 2011 Year'!E9)/'Spring 2011 Year'!E9</f>
        <v>6.5420560747663545E-2</v>
      </c>
    </row>
    <row r="11" spans="1:12" x14ac:dyDescent="0.25">
      <c r="A11" s="8" t="s">
        <v>34</v>
      </c>
      <c r="B11" s="3">
        <v>15</v>
      </c>
      <c r="C11" s="3">
        <v>11</v>
      </c>
      <c r="D11" s="3">
        <v>3</v>
      </c>
      <c r="E11" s="9">
        <v>29</v>
      </c>
      <c r="F11" s="3">
        <v>14</v>
      </c>
      <c r="G11" s="3">
        <v>15</v>
      </c>
      <c r="H11" s="3">
        <v>1</v>
      </c>
      <c r="I11" s="3">
        <v>0</v>
      </c>
      <c r="J11" s="3">
        <v>5</v>
      </c>
      <c r="K11" s="3">
        <v>4</v>
      </c>
      <c r="L11" s="35">
        <f>(E11-'Spring 2011 Year'!E10)/'Spring 2011 Year'!E10</f>
        <v>-0.19444444444444445</v>
      </c>
    </row>
    <row r="12" spans="1:12" x14ac:dyDescent="0.25">
      <c r="A12" s="8" t="s">
        <v>17</v>
      </c>
      <c r="B12" s="3">
        <v>21</v>
      </c>
      <c r="C12" s="3">
        <v>2</v>
      </c>
      <c r="D12" s="3">
        <v>0</v>
      </c>
      <c r="E12" s="9">
        <v>23</v>
      </c>
      <c r="F12" s="3">
        <v>20</v>
      </c>
      <c r="G12" s="3">
        <v>3</v>
      </c>
      <c r="H12" s="3">
        <v>5</v>
      </c>
      <c r="I12" s="3">
        <v>1</v>
      </c>
      <c r="J12" s="3">
        <v>1</v>
      </c>
      <c r="K12" s="3">
        <v>1</v>
      </c>
      <c r="L12" s="35">
        <f>(E12-'Spring 2011 Year'!E11)/'Spring 2011 Year'!E11</f>
        <v>9.5238095238095233E-2</v>
      </c>
    </row>
    <row r="13" spans="1:12" x14ac:dyDescent="0.25">
      <c r="A13" s="8" t="s">
        <v>35</v>
      </c>
      <c r="B13" s="3">
        <v>21</v>
      </c>
      <c r="C13" s="3">
        <v>19</v>
      </c>
      <c r="D13" s="3">
        <v>8</v>
      </c>
      <c r="E13" s="9">
        <v>48</v>
      </c>
      <c r="F13" s="3">
        <v>22</v>
      </c>
      <c r="G13" s="3">
        <v>26</v>
      </c>
      <c r="H13" s="3">
        <v>0</v>
      </c>
      <c r="I13" s="3">
        <v>0</v>
      </c>
      <c r="J13" s="3">
        <v>2</v>
      </c>
      <c r="K13" s="3">
        <v>4</v>
      </c>
      <c r="L13" s="35">
        <f>(E13-'Spring 2011 Year'!E12)/'Spring 2011 Year'!E12</f>
        <v>4.3478260869565216E-2</v>
      </c>
    </row>
    <row r="14" spans="1:12" x14ac:dyDescent="0.25">
      <c r="A14" s="8" t="s">
        <v>36</v>
      </c>
      <c r="B14" s="3">
        <v>36</v>
      </c>
      <c r="C14" s="3">
        <v>31</v>
      </c>
      <c r="D14" s="3">
        <v>8</v>
      </c>
      <c r="E14" s="9">
        <v>75</v>
      </c>
      <c r="F14" s="3">
        <v>29</v>
      </c>
      <c r="G14" s="3">
        <v>46</v>
      </c>
      <c r="H14" s="3">
        <v>3</v>
      </c>
      <c r="I14" s="3">
        <v>9</v>
      </c>
      <c r="J14" s="3">
        <v>17</v>
      </c>
      <c r="K14" s="3">
        <v>20</v>
      </c>
      <c r="L14" s="35">
        <f>(E14-'Spring 2011 Year'!E13)/'Spring 2011 Year'!E13</f>
        <v>7.1428571428571425E-2</v>
      </c>
    </row>
    <row r="15" spans="1:12" x14ac:dyDescent="0.25">
      <c r="A15" s="8" t="s">
        <v>19</v>
      </c>
      <c r="B15" s="3">
        <v>50</v>
      </c>
      <c r="C15" s="3">
        <v>25</v>
      </c>
      <c r="D15" s="3">
        <v>8</v>
      </c>
      <c r="E15" s="9">
        <v>83</v>
      </c>
      <c r="F15" s="3">
        <v>47</v>
      </c>
      <c r="G15" s="3">
        <v>36</v>
      </c>
      <c r="H15" s="3">
        <v>5</v>
      </c>
      <c r="I15" s="3">
        <v>4</v>
      </c>
      <c r="J15" s="3">
        <v>24</v>
      </c>
      <c r="K15" s="3">
        <v>19</v>
      </c>
      <c r="L15" s="35">
        <f>(E15-'Spring 2011 Year'!E14)/'Spring 2011 Year'!E14</f>
        <v>3.7499999999999999E-2</v>
      </c>
    </row>
    <row r="16" spans="1:12" x14ac:dyDescent="0.25">
      <c r="A16" s="8" t="s">
        <v>20</v>
      </c>
      <c r="B16" s="3">
        <v>37</v>
      </c>
      <c r="C16" s="3">
        <v>30</v>
      </c>
      <c r="D16" s="3">
        <v>8</v>
      </c>
      <c r="E16" s="9">
        <v>75</v>
      </c>
      <c r="F16" s="3">
        <v>26</v>
      </c>
      <c r="G16" s="3">
        <v>49</v>
      </c>
      <c r="H16" s="3">
        <v>0</v>
      </c>
      <c r="I16" s="3">
        <v>0</v>
      </c>
      <c r="J16" s="3">
        <v>4</v>
      </c>
      <c r="K16" s="3">
        <v>17</v>
      </c>
      <c r="L16" s="35">
        <f>(E16-'Spring 2011 Year'!E15)/'Spring 2011 Year'!E15</f>
        <v>1.3513513513513514E-2</v>
      </c>
    </row>
    <row r="17" spans="1:12" x14ac:dyDescent="0.25">
      <c r="A17" s="8" t="s">
        <v>22</v>
      </c>
      <c r="B17" s="3">
        <v>21</v>
      </c>
      <c r="C17" s="3">
        <v>35</v>
      </c>
      <c r="D17" s="3">
        <v>7</v>
      </c>
      <c r="E17" s="9">
        <v>63</v>
      </c>
      <c r="F17" s="3">
        <v>30</v>
      </c>
      <c r="G17" s="3">
        <v>33</v>
      </c>
      <c r="H17" s="3">
        <v>3</v>
      </c>
      <c r="I17" s="3">
        <v>2</v>
      </c>
      <c r="J17" s="3">
        <v>21</v>
      </c>
      <c r="K17" s="3">
        <v>24</v>
      </c>
      <c r="L17" s="35">
        <f>(E17-'Spring 2011 Year'!E16)/'Spring 2011 Year'!E16</f>
        <v>0.26</v>
      </c>
    </row>
    <row r="18" spans="1:12" x14ac:dyDescent="0.25">
      <c r="A18" s="8" t="s">
        <v>23</v>
      </c>
      <c r="B18" s="3">
        <v>11</v>
      </c>
      <c r="C18" s="3">
        <v>17</v>
      </c>
      <c r="D18" s="3">
        <v>8</v>
      </c>
      <c r="E18" s="9">
        <v>36</v>
      </c>
      <c r="F18" s="3">
        <v>16</v>
      </c>
      <c r="G18" s="3">
        <v>20</v>
      </c>
      <c r="H18" s="3">
        <v>2</v>
      </c>
      <c r="I18" s="3">
        <v>2</v>
      </c>
      <c r="J18" s="3">
        <v>7</v>
      </c>
      <c r="K18" s="3">
        <v>9</v>
      </c>
      <c r="L18" s="35">
        <f>(E18-'Spring 2011 Year'!E17)/'Spring 2011 Year'!E17</f>
        <v>-0.14285714285714285</v>
      </c>
    </row>
    <row r="19" spans="1:12" x14ac:dyDescent="0.25">
      <c r="A19" s="8" t="s">
        <v>37</v>
      </c>
      <c r="B19" s="3">
        <v>0</v>
      </c>
      <c r="C19" s="3">
        <v>7</v>
      </c>
      <c r="D19" s="3">
        <v>4</v>
      </c>
      <c r="E19" s="9">
        <v>11</v>
      </c>
      <c r="F19" s="3">
        <v>7</v>
      </c>
      <c r="G19" s="3">
        <v>4</v>
      </c>
      <c r="H19" s="3">
        <v>1</v>
      </c>
      <c r="I19" s="3">
        <v>0</v>
      </c>
      <c r="J19" s="3">
        <v>4</v>
      </c>
      <c r="K19" s="3">
        <v>2</v>
      </c>
      <c r="L19" s="35">
        <f>(E19-'Spring 2011 Year'!E18)/'Spring 2011 Year'!E18</f>
        <v>-0.15384615384615385</v>
      </c>
    </row>
    <row r="20" spans="1:12" x14ac:dyDescent="0.25">
      <c r="A20" s="8" t="s">
        <v>38</v>
      </c>
      <c r="B20" s="3">
        <v>10</v>
      </c>
      <c r="C20" s="3">
        <v>4</v>
      </c>
      <c r="D20" s="3">
        <v>11</v>
      </c>
      <c r="E20" s="9">
        <v>25</v>
      </c>
      <c r="F20" s="3">
        <v>11</v>
      </c>
      <c r="G20" s="3">
        <v>14</v>
      </c>
      <c r="H20" s="3">
        <v>0</v>
      </c>
      <c r="I20" s="3">
        <v>0</v>
      </c>
      <c r="J20" s="3">
        <v>8</v>
      </c>
      <c r="K20" s="3">
        <v>8</v>
      </c>
      <c r="L20" s="35">
        <f>(E20-'Spring 2011 Year'!E19)/'Spring 2011 Year'!E19</f>
        <v>8.6956521739130432E-2</v>
      </c>
    </row>
    <row r="21" spans="1:12" x14ac:dyDescent="0.25">
      <c r="A21" s="8" t="s">
        <v>39</v>
      </c>
      <c r="B21" s="3">
        <v>6</v>
      </c>
      <c r="C21" s="3">
        <v>20</v>
      </c>
      <c r="D21" s="3">
        <v>7</v>
      </c>
      <c r="E21" s="9">
        <v>33</v>
      </c>
      <c r="F21" s="3">
        <v>16</v>
      </c>
      <c r="G21" s="3">
        <v>17</v>
      </c>
      <c r="H21" s="3">
        <v>2</v>
      </c>
      <c r="I21" s="3">
        <v>0</v>
      </c>
      <c r="J21" s="3">
        <v>8</v>
      </c>
      <c r="K21" s="3">
        <v>12</v>
      </c>
      <c r="L21" s="35">
        <f>(E21-'Spring 2011 Year'!E20)/'Spring 2011 Year'!E20</f>
        <v>6.4516129032258063E-2</v>
      </c>
    </row>
    <row r="22" spans="1:12" s="1" customFormat="1" x14ac:dyDescent="0.25">
      <c r="A22" s="8" t="s">
        <v>26</v>
      </c>
      <c r="B22" s="3">
        <v>46</v>
      </c>
      <c r="C22" s="3">
        <v>47</v>
      </c>
      <c r="D22" s="3">
        <v>16</v>
      </c>
      <c r="E22" s="9">
        <v>109</v>
      </c>
      <c r="F22" s="3">
        <v>56</v>
      </c>
      <c r="G22" s="3">
        <v>53</v>
      </c>
      <c r="H22" s="3">
        <v>5</v>
      </c>
      <c r="I22" s="3">
        <v>1</v>
      </c>
      <c r="J22" s="3">
        <v>20</v>
      </c>
      <c r="K22" s="3">
        <v>18</v>
      </c>
      <c r="L22" s="35">
        <f>(E22-'Spring 2011 Year'!E21)/'Spring 2011 Year'!E21</f>
        <v>-7.6271186440677971E-2</v>
      </c>
    </row>
    <row r="23" spans="1:12" x14ac:dyDescent="0.25">
      <c r="A23" s="8" t="s">
        <v>28</v>
      </c>
      <c r="B23" s="3">
        <v>13</v>
      </c>
      <c r="C23" s="3">
        <v>22</v>
      </c>
      <c r="D23" s="3">
        <v>11</v>
      </c>
      <c r="E23" s="9">
        <v>46</v>
      </c>
      <c r="F23" s="3">
        <v>23</v>
      </c>
      <c r="G23" s="3">
        <v>23</v>
      </c>
      <c r="H23" s="3">
        <v>9</v>
      </c>
      <c r="I23" s="3">
        <v>1</v>
      </c>
      <c r="J23" s="3">
        <v>5</v>
      </c>
      <c r="K23" s="3">
        <v>10</v>
      </c>
      <c r="L23" s="35">
        <f>(E23-'Spring 2011 Year'!E22)/'Spring 2011 Year'!E22</f>
        <v>0.12195121951219512</v>
      </c>
    </row>
    <row r="24" spans="1:12" x14ac:dyDescent="0.25">
      <c r="A24" s="8" t="s">
        <v>73</v>
      </c>
      <c r="B24" s="9">
        <f>SUM(B4:B23)</f>
        <v>451</v>
      </c>
      <c r="C24" s="9">
        <f t="shared" ref="C24:K24" si="0">SUM(C4:C23)</f>
        <v>393</v>
      </c>
      <c r="D24" s="9">
        <f t="shared" si="0"/>
        <v>144</v>
      </c>
      <c r="E24" s="9">
        <f>SUM(E4:E23)</f>
        <v>988</v>
      </c>
      <c r="F24" s="9">
        <f t="shared" si="0"/>
        <v>488</v>
      </c>
      <c r="G24" s="9">
        <f t="shared" si="0"/>
        <v>500</v>
      </c>
      <c r="H24" s="9">
        <f t="shared" si="0"/>
        <v>49</v>
      </c>
      <c r="I24" s="9">
        <f t="shared" si="0"/>
        <v>27</v>
      </c>
      <c r="J24" s="9">
        <f t="shared" si="0"/>
        <v>172</v>
      </c>
      <c r="K24" s="9">
        <f t="shared" si="0"/>
        <v>206</v>
      </c>
      <c r="L24" s="35">
        <f>(E24-'Spring 2011 Year'!E23)/'Spring 2011 Year'!E23</f>
        <v>5.0864699898270603E-3</v>
      </c>
    </row>
    <row r="25" spans="1:12" x14ac:dyDescent="0.25">
      <c r="A25" s="8" t="s">
        <v>30</v>
      </c>
      <c r="B25" s="3">
        <v>10</v>
      </c>
      <c r="C25" s="3">
        <v>32</v>
      </c>
      <c r="D25" s="3">
        <v>9</v>
      </c>
      <c r="E25" s="9">
        <v>51</v>
      </c>
      <c r="F25" s="3">
        <v>20</v>
      </c>
      <c r="G25" s="3">
        <v>31</v>
      </c>
      <c r="H25" s="3">
        <v>2</v>
      </c>
      <c r="I25" s="3">
        <v>3</v>
      </c>
      <c r="J25" s="3">
        <v>11</v>
      </c>
      <c r="K25" s="3">
        <v>19</v>
      </c>
      <c r="L25" s="35">
        <f>(E25-'Spring 2011 Year'!E24)/'Spring 2011 Year'!E24</f>
        <v>-3.7735849056603772E-2</v>
      </c>
    </row>
    <row r="26" spans="1:12" x14ac:dyDescent="0.25">
      <c r="A26" s="8" t="s">
        <v>78</v>
      </c>
      <c r="B26" s="3">
        <v>25</v>
      </c>
      <c r="C26" s="3">
        <v>37</v>
      </c>
      <c r="D26" s="3">
        <v>43</v>
      </c>
      <c r="E26" s="9">
        <v>105</v>
      </c>
      <c r="F26" s="3">
        <v>60</v>
      </c>
      <c r="G26" s="3">
        <v>45</v>
      </c>
      <c r="H26" s="3">
        <v>10</v>
      </c>
      <c r="I26" s="3">
        <v>2</v>
      </c>
      <c r="J26" s="3">
        <v>18</v>
      </c>
      <c r="K26" s="3">
        <v>22</v>
      </c>
      <c r="L26" s="35">
        <f>(E26-'Spring 2011 Year'!E25)/'Spring 2011 Year'!E25</f>
        <v>-0.15322580645161291</v>
      </c>
    </row>
    <row r="27" spans="1:12" x14ac:dyDescent="0.25">
      <c r="A27" s="10" t="s">
        <v>63</v>
      </c>
      <c r="E27" s="33"/>
    </row>
    <row r="28" spans="1:12" x14ac:dyDescent="0.25">
      <c r="A28" s="11" t="s">
        <v>79</v>
      </c>
    </row>
  </sheetData>
  <mergeCells count="2">
    <mergeCell ref="A1:L1"/>
    <mergeCell ref="A2:L2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/>
  </sheetViews>
  <sheetFormatPr defaultColWidth="33.85546875" defaultRowHeight="15" x14ac:dyDescent="0.25"/>
  <cols>
    <col min="2" max="2" width="6.28515625" customWidth="1"/>
    <col min="3" max="3" width="11" customWidth="1"/>
    <col min="5" max="5" width="8.85546875" customWidth="1"/>
  </cols>
  <sheetData>
    <row r="1" spans="1:5" x14ac:dyDescent="0.25">
      <c r="A1" t="s">
        <v>66</v>
      </c>
      <c r="D1" t="s">
        <v>65</v>
      </c>
    </row>
    <row r="2" spans="1:5" ht="22.5" x14ac:dyDescent="0.25">
      <c r="A2" s="13" t="s">
        <v>43</v>
      </c>
      <c r="B2" s="29">
        <v>165</v>
      </c>
      <c r="D2" s="18" t="s">
        <v>54</v>
      </c>
      <c r="E2" s="34">
        <v>24</v>
      </c>
    </row>
    <row r="3" spans="1:5" ht="22.5" x14ac:dyDescent="0.25">
      <c r="A3" s="13" t="s">
        <v>44</v>
      </c>
      <c r="B3" s="29">
        <v>73</v>
      </c>
      <c r="D3" s="19" t="s">
        <v>43</v>
      </c>
      <c r="E3" s="34">
        <v>73</v>
      </c>
    </row>
    <row r="4" spans="1:5" x14ac:dyDescent="0.25">
      <c r="A4" s="13" t="s">
        <v>12</v>
      </c>
      <c r="B4" s="29">
        <v>435</v>
      </c>
      <c r="D4" s="18" t="s">
        <v>32</v>
      </c>
      <c r="E4" s="34">
        <v>41</v>
      </c>
    </row>
    <row r="5" spans="1:5" ht="24" x14ac:dyDescent="0.25">
      <c r="A5" s="14" t="s">
        <v>13</v>
      </c>
      <c r="B5" s="29">
        <v>525</v>
      </c>
      <c r="D5" s="18" t="s">
        <v>55</v>
      </c>
      <c r="E5" s="34">
        <v>8</v>
      </c>
    </row>
    <row r="6" spans="1:5" x14ac:dyDescent="0.25">
      <c r="A6" s="13" t="s">
        <v>14</v>
      </c>
      <c r="B6" s="29">
        <v>16</v>
      </c>
      <c r="D6" s="18" t="s">
        <v>12</v>
      </c>
      <c r="E6" s="34">
        <v>55</v>
      </c>
    </row>
    <row r="7" spans="1:5" x14ac:dyDescent="0.25">
      <c r="A7" s="13" t="s">
        <v>15</v>
      </c>
      <c r="B7" s="29">
        <v>50</v>
      </c>
      <c r="D7" s="18" t="s">
        <v>14</v>
      </c>
      <c r="E7" s="34">
        <v>0</v>
      </c>
    </row>
    <row r="8" spans="1:5" ht="22.5" x14ac:dyDescent="0.25">
      <c r="A8" s="13" t="s">
        <v>45</v>
      </c>
      <c r="B8" s="29">
        <v>24</v>
      </c>
      <c r="D8" s="18" t="s">
        <v>40</v>
      </c>
      <c r="E8" s="34">
        <v>30</v>
      </c>
    </row>
    <row r="9" spans="1:5" ht="24" x14ac:dyDescent="0.25">
      <c r="A9" s="15" t="s">
        <v>46</v>
      </c>
      <c r="B9" s="29">
        <v>464</v>
      </c>
      <c r="D9" s="18" t="s">
        <v>15</v>
      </c>
      <c r="E9" s="34">
        <v>107</v>
      </c>
    </row>
    <row r="10" spans="1:5" x14ac:dyDescent="0.25">
      <c r="A10" s="16" t="s">
        <v>18</v>
      </c>
      <c r="B10" s="29">
        <v>377</v>
      </c>
      <c r="D10" s="18" t="s">
        <v>34</v>
      </c>
      <c r="E10" s="34">
        <v>36</v>
      </c>
    </row>
    <row r="11" spans="1:5" ht="24" x14ac:dyDescent="0.25">
      <c r="A11" s="16" t="s">
        <v>47</v>
      </c>
      <c r="B11" s="29">
        <v>697</v>
      </c>
      <c r="D11" s="18" t="s">
        <v>46</v>
      </c>
      <c r="E11" s="34">
        <v>21</v>
      </c>
    </row>
    <row r="12" spans="1:5" x14ac:dyDescent="0.25">
      <c r="A12" s="16" t="s">
        <v>48</v>
      </c>
      <c r="B12" s="29">
        <v>35</v>
      </c>
      <c r="D12" s="18" t="s">
        <v>56</v>
      </c>
      <c r="E12" s="34">
        <v>46</v>
      </c>
    </row>
    <row r="13" spans="1:5" x14ac:dyDescent="0.25">
      <c r="A13" s="16" t="s">
        <v>21</v>
      </c>
      <c r="B13" s="29">
        <v>39</v>
      </c>
      <c r="D13" s="18" t="s">
        <v>18</v>
      </c>
      <c r="E13" s="34">
        <v>70</v>
      </c>
    </row>
    <row r="14" spans="1:5" x14ac:dyDescent="0.25">
      <c r="A14" s="16" t="s">
        <v>22</v>
      </c>
      <c r="B14" s="29">
        <v>41</v>
      </c>
      <c r="D14" s="18" t="s">
        <v>47</v>
      </c>
      <c r="E14" s="34">
        <v>80</v>
      </c>
    </row>
    <row r="15" spans="1:5" x14ac:dyDescent="0.25">
      <c r="A15" s="16" t="s">
        <v>49</v>
      </c>
      <c r="B15" s="29">
        <v>250</v>
      </c>
      <c r="D15" s="18" t="s">
        <v>48</v>
      </c>
      <c r="E15" s="34">
        <v>74</v>
      </c>
    </row>
    <row r="16" spans="1:5" x14ac:dyDescent="0.25">
      <c r="A16" s="16" t="s">
        <v>24</v>
      </c>
      <c r="B16" s="29">
        <v>43</v>
      </c>
      <c r="D16" s="18" t="s">
        <v>22</v>
      </c>
      <c r="E16" s="34">
        <v>50</v>
      </c>
    </row>
    <row r="17" spans="1:5" x14ac:dyDescent="0.25">
      <c r="A17" s="16" t="s">
        <v>25</v>
      </c>
      <c r="B17" s="29">
        <v>31</v>
      </c>
      <c r="D17" s="18" t="s">
        <v>49</v>
      </c>
      <c r="E17" s="34">
        <v>42</v>
      </c>
    </row>
    <row r="18" spans="1:5" x14ac:dyDescent="0.25">
      <c r="A18" s="16" t="s">
        <v>81</v>
      </c>
      <c r="B18" s="37">
        <f>15+53+14</f>
        <v>82</v>
      </c>
      <c r="D18" s="18" t="s">
        <v>60</v>
      </c>
      <c r="E18" s="34">
        <v>13</v>
      </c>
    </row>
    <row r="19" spans="1:5" ht="24" x14ac:dyDescent="0.25">
      <c r="A19" s="16" t="s">
        <v>50</v>
      </c>
      <c r="B19" s="29">
        <v>18</v>
      </c>
      <c r="D19" s="18" t="s">
        <v>57</v>
      </c>
      <c r="E19" s="34">
        <v>23</v>
      </c>
    </row>
    <row r="20" spans="1:5" x14ac:dyDescent="0.25">
      <c r="A20" s="16" t="s">
        <v>27</v>
      </c>
      <c r="B20" s="29">
        <v>24</v>
      </c>
      <c r="D20" s="18" t="s">
        <v>39</v>
      </c>
      <c r="E20" s="34">
        <v>31</v>
      </c>
    </row>
    <row r="21" spans="1:5" x14ac:dyDescent="0.25">
      <c r="A21" s="16" t="s">
        <v>51</v>
      </c>
      <c r="B21" s="29">
        <v>190</v>
      </c>
      <c r="D21" s="18" t="s">
        <v>58</v>
      </c>
      <c r="E21" s="34">
        <v>118</v>
      </c>
    </row>
    <row r="22" spans="1:5" x14ac:dyDescent="0.25">
      <c r="A22" s="17" t="s">
        <v>41</v>
      </c>
      <c r="B22" s="29">
        <v>146</v>
      </c>
      <c r="D22" s="18" t="s">
        <v>51</v>
      </c>
      <c r="E22" s="34">
        <v>41</v>
      </c>
    </row>
    <row r="23" spans="1:5" x14ac:dyDescent="0.25">
      <c r="A23" s="13" t="s">
        <v>73</v>
      </c>
      <c r="B23" s="38">
        <f>SUM(B2:B22)</f>
        <v>3725</v>
      </c>
      <c r="D23" s="18" t="s">
        <v>73</v>
      </c>
      <c r="E23" s="36">
        <f>SUM(E2:E22)</f>
        <v>983</v>
      </c>
    </row>
    <row r="24" spans="1:5" x14ac:dyDescent="0.25">
      <c r="A24" s="13" t="s">
        <v>52</v>
      </c>
      <c r="B24" s="29">
        <v>139</v>
      </c>
      <c r="D24" s="2" t="s">
        <v>59</v>
      </c>
      <c r="E24" s="34">
        <v>53</v>
      </c>
    </row>
    <row r="25" spans="1:5" x14ac:dyDescent="0.25">
      <c r="A25" s="16" t="s">
        <v>16</v>
      </c>
      <c r="B25" s="29">
        <v>148</v>
      </c>
      <c r="D25" s="18" t="s">
        <v>61</v>
      </c>
      <c r="E25" s="34">
        <v>124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Undergraduate Enrollment</vt:lpstr>
      <vt:lpstr>Graduate Enrollment</vt:lpstr>
      <vt:lpstr>Spring 2011 Year</vt:lpstr>
    </vt:vector>
  </TitlesOfParts>
  <Company>UF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jdo</dc:creator>
  <cp:lastModifiedBy>Collins, John L</cp:lastModifiedBy>
  <cp:lastPrinted>2011-01-28T21:39:46Z</cp:lastPrinted>
  <dcterms:created xsi:type="dcterms:W3CDTF">2011-01-28T16:59:55Z</dcterms:created>
  <dcterms:modified xsi:type="dcterms:W3CDTF">2012-02-03T19:07:10Z</dcterms:modified>
</cp:coreProperties>
</file>