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-SRVV-webdata.ad.ufl.edu\websites$\cals.ifas.ufl.edu\content\CIR\2023\"/>
    </mc:Choice>
  </mc:AlternateContent>
  <xr:revisionPtr revIDLastSave="0" documentId="13_ncr:1_{5A119A1D-C669-430F-AFE8-6E4C1B73ECC9}" xr6:coauthVersionLast="47" xr6:coauthVersionMax="47" xr10:uidLastSave="{00000000-0000-0000-0000-000000000000}"/>
  <bookViews>
    <workbookView xWindow="-19200" yWindow="6980" windowWidth="19420" windowHeight="10300" activeTab="1" xr2:uid="{00000000-000D-0000-FFFF-FFFF00000000}"/>
  </bookViews>
  <sheets>
    <sheet name="Undergraduate" sheetId="4" r:id="rId1"/>
    <sheet name="Graduate" sheetId="2" r:id="rId2"/>
    <sheet name="Fall 202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M21" i="2" s="1"/>
  <c r="E27" i="4" l="1"/>
  <c r="D27" i="4"/>
  <c r="C27" i="4"/>
  <c r="F5" i="4"/>
  <c r="M5" i="4" s="1"/>
  <c r="F6" i="4"/>
  <c r="M6" i="4" s="1"/>
  <c r="F7" i="4"/>
  <c r="M7" i="4" s="1"/>
  <c r="F8" i="4"/>
  <c r="M8" i="4" s="1"/>
  <c r="F9" i="4"/>
  <c r="M9" i="4" s="1"/>
  <c r="F10" i="4"/>
  <c r="M10" i="4" s="1"/>
  <c r="F11" i="4"/>
  <c r="M11" i="4" s="1"/>
  <c r="F12" i="4"/>
  <c r="M12" i="4" s="1"/>
  <c r="F13" i="4"/>
  <c r="M13" i="4" s="1"/>
  <c r="F14" i="4"/>
  <c r="M14" i="4" s="1"/>
  <c r="F15" i="4"/>
  <c r="M15" i="4" s="1"/>
  <c r="F16" i="4"/>
  <c r="M16" i="4" s="1"/>
  <c r="F17" i="4"/>
  <c r="M17" i="4" s="1"/>
  <c r="F18" i="4"/>
  <c r="M18" i="4" s="1"/>
  <c r="F19" i="4"/>
  <c r="M19" i="4" s="1"/>
  <c r="F20" i="4"/>
  <c r="M20" i="4" s="1"/>
  <c r="F21" i="4"/>
  <c r="M21" i="4" s="1"/>
  <c r="F22" i="4"/>
  <c r="M22" i="4" s="1"/>
  <c r="F23" i="4"/>
  <c r="M23" i="4" s="1"/>
  <c r="F24" i="4"/>
  <c r="M24" i="4" s="1"/>
  <c r="F25" i="4"/>
  <c r="M25" i="4" s="1"/>
  <c r="F26" i="4"/>
  <c r="M26" i="4" s="1"/>
  <c r="E25" i="3"/>
  <c r="B26" i="3"/>
  <c r="H27" i="4" l="1"/>
  <c r="I27" i="4"/>
  <c r="J27" i="4"/>
  <c r="K27" i="4"/>
  <c r="L27" i="4"/>
  <c r="G27" i="4"/>
  <c r="H26" i="2"/>
  <c r="I26" i="2"/>
  <c r="J26" i="2"/>
  <c r="K26" i="2"/>
  <c r="L26" i="2"/>
  <c r="G26" i="2"/>
  <c r="D26" i="2"/>
  <c r="E26" i="2"/>
  <c r="C26" i="2"/>
  <c r="F20" i="2"/>
  <c r="M20" i="2" s="1"/>
  <c r="F17" i="2"/>
  <c r="M17" i="2" s="1"/>
  <c r="F13" i="2"/>
  <c r="M13" i="2" s="1"/>
  <c r="F9" i="2"/>
  <c r="M9" i="2" s="1"/>
  <c r="F27" i="2"/>
  <c r="M27" i="2" s="1"/>
  <c r="F5" i="2"/>
  <c r="M5" i="2" s="1"/>
  <c r="F6" i="2"/>
  <c r="M6" i="2" s="1"/>
  <c r="F7" i="2"/>
  <c r="M7" i="2" s="1"/>
  <c r="F8" i="2"/>
  <c r="M8" i="2" s="1"/>
  <c r="F10" i="2"/>
  <c r="M10" i="2" s="1"/>
  <c r="F11" i="2"/>
  <c r="M11" i="2" s="1"/>
  <c r="F12" i="2"/>
  <c r="M12" i="2" s="1"/>
  <c r="F14" i="2"/>
  <c r="M14" i="2" s="1"/>
  <c r="F15" i="2"/>
  <c r="M15" i="2" s="1"/>
  <c r="F16" i="2"/>
  <c r="M16" i="2" s="1"/>
  <c r="F18" i="2"/>
  <c r="M18" i="2" s="1"/>
  <c r="F19" i="2"/>
  <c r="M19" i="2" s="1"/>
  <c r="F22" i="2"/>
  <c r="M22" i="2" s="1"/>
  <c r="F23" i="2"/>
  <c r="M23" i="2" s="1"/>
  <c r="F24" i="2"/>
  <c r="M24" i="2" s="1"/>
  <c r="F25" i="2"/>
  <c r="M25" i="2" s="1"/>
  <c r="F4" i="2"/>
  <c r="M4" i="2" s="1"/>
  <c r="F27" i="4" l="1"/>
  <c r="M27" i="4" s="1"/>
  <c r="F4" i="4"/>
  <c r="M4" i="4" s="1"/>
  <c r="F28" i="4"/>
  <c r="M28" i="4" s="1"/>
  <c r="F26" i="2" l="1"/>
  <c r="M26" i="2" s="1"/>
</calcChain>
</file>

<file path=xl/sharedStrings.xml><?xml version="1.0" encoding="utf-8"?>
<sst xmlns="http://schemas.openxmlformats.org/spreadsheetml/2006/main" count="182" uniqueCount="113">
  <si>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</si>
  <si>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</si>
  <si>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</si>
  <si>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</si>
  <si>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</si>
  <si>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</si>
  <si>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</si>
  <si>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</si>
  <si>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</si>
  <si>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</si>
  <si>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</si>
  <si>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</si>
  <si>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</si>
  <si>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</si>
  <si>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</si>
  <si>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</si>
  <si>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</si>
  <si>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</si>
  <si>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</si>
  <si>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</si>
  <si>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</si>
  <si>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</si>
  <si>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</si>
  <si>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</si>
  <si>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</si>
  <si>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</si>
  <si>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</si>
  <si>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</si>
  <si>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</si>
  <si>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</si>
  <si>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</si>
  <si>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</si>
  <si>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</si>
  <si>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</si>
  <si>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</si>
  <si>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</si>
  <si>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</si>
  <si>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</si>
  <si>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</si>
  <si>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</si>
  <si>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1-2ag/
ne</t>
  </si>
  <si>
    <t>3-4ag/
ne</t>
  </si>
  <si>
    <t>6ag/
ne</t>
  </si>
  <si>
    <t>7ag/</t>
  </si>
  <si>
    <t>8ag/</t>
  </si>
  <si>
    <t>9ag/</t>
  </si>
  <si>
    <t>Dietetics ***</t>
  </si>
  <si>
    <t>Soil and Water Sciences</t>
  </si>
  <si>
    <t>Agricultural Operations Management</t>
  </si>
  <si>
    <t>AEC</t>
  </si>
  <si>
    <t>FRE</t>
  </si>
  <si>
    <t>FRC</t>
  </si>
  <si>
    <t>HOS</t>
  </si>
  <si>
    <t>MCB</t>
  </si>
  <si>
    <t>NUT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</si>
  <si>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</si>
  <si>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</si>
  <si>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</si>
  <si>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</si>
  <si>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</si>
  <si>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</si>
  <si>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</si>
  <si>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</si>
  <si>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FAS</t>
  </si>
  <si>
    <t>PMB</t>
  </si>
  <si>
    <t>Environmental Science (SNRE) **</t>
  </si>
  <si>
    <t>Food Science and Human Nutrition (Including FSC)</t>
  </si>
  <si>
    <t>AEC_BS</t>
  </si>
  <si>
    <t>AOM_BS</t>
  </si>
  <si>
    <t>ANS_BS</t>
  </si>
  <si>
    <t>BTY_BS</t>
  </si>
  <si>
    <t>DTS_BS</t>
  </si>
  <si>
    <t>ENY_BS</t>
  </si>
  <si>
    <t>FYC_BS</t>
  </si>
  <si>
    <t>ANS</t>
  </si>
  <si>
    <t>ENY</t>
  </si>
  <si>
    <t xml:space="preserve">AGY </t>
  </si>
  <si>
    <t>PLM-DPM</t>
  </si>
  <si>
    <t>WEC</t>
  </si>
  <si>
    <t>PLP</t>
  </si>
  <si>
    <t>FHN</t>
  </si>
  <si>
    <t>FYC-YDF</t>
  </si>
  <si>
    <t>PLB-PHD</t>
  </si>
  <si>
    <t>EMANR(IS_BS01)</t>
  </si>
  <si>
    <t>MAS(IS_BS07 )</t>
  </si>
  <si>
    <t>Food Science</t>
  </si>
  <si>
    <t>BE_BSBE</t>
  </si>
  <si>
    <t>BLY_BS</t>
  </si>
  <si>
    <t>EVS_BS/EVS_BA</t>
  </si>
  <si>
    <t>FRE_BS</t>
  </si>
  <si>
    <t>FOS_BS</t>
  </si>
  <si>
    <t>FRC_BSF</t>
  </si>
  <si>
    <t>GEM_BSGE</t>
  </si>
  <si>
    <t>HOS_BS</t>
  </si>
  <si>
    <t>MCB_BS</t>
  </si>
  <si>
    <t>NRC_BS</t>
  </si>
  <si>
    <t>NUT_BS</t>
  </si>
  <si>
    <t>Plant Breeding***</t>
  </si>
  <si>
    <t>***New degree program as of Fall 2021</t>
  </si>
  <si>
    <t>PLS_BS</t>
  </si>
  <si>
    <t>WEC_BS</t>
  </si>
  <si>
    <t>IEC</t>
  </si>
  <si>
    <t>**Interdisciplinary Ecology (IEC) is a campus-wide interdisciplinary program including other colleges</t>
  </si>
  <si>
    <t>**Environmental Science (EVS) is a campus-wide interdisciplinary program including other colleges</t>
  </si>
  <si>
    <t>Dietetics</t>
  </si>
  <si>
    <t>*compared to Fall 2022</t>
  </si>
  <si>
    <t>Undergraduate Enrollment Fall 2023</t>
  </si>
  <si>
    <t>Graduate Enrollment Fall 2023</t>
  </si>
  <si>
    <t>Fall 2022</t>
  </si>
  <si>
    <t>Undergraduate 2022</t>
  </si>
  <si>
    <t>Graduate 2022</t>
  </si>
  <si>
    <t>SWS_BS/SWE_BS</t>
  </si>
  <si>
    <t>SWS/SWE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</si>
</sst>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0" fontId="1" fillId="0" borderId="8" xfId="0" applyNumberFormat="1" applyFont="1" applyBorder="1"/>
    <xf numFmtId="1" fontId="2" fillId="0" borderId="2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0" borderId="7" xfId="0" applyNumberFormat="1" applyFont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vertical="top" wrapText="1"/>
    </xf>
    <xf numFmtId="0" fontId="9" fillId="0" borderId="0" xfId="0" applyFont="1"/>
    <xf numFmtId="10" fontId="0" fillId="0" borderId="1" xfId="0" applyNumberFormat="1" applyBorder="1"/>
    <xf numFmtId="1" fontId="8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center" wrapText="1"/>
    </xf>
    <xf numFmtId="0" fontId="9" fillId="0" borderId="11" xfId="0" applyFont="1" applyBorder="1"/>
    <xf numFmtId="0" fontId="9" fillId="0" borderId="12" xfId="0" applyFont="1" applyBorder="1"/>
    <xf numFmtId="0" fontId="9" fillId="0" borderId="9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opLeftCell="A11" zoomScaleNormal="100" workbookViewId="0">
      <selection activeCell="I25" sqref="I25"/>
    </sheetView>
  </sheetViews>
  <sheetFormatPr defaultColWidth="8.77734375" defaultRowHeight="14.4" x14ac:dyDescent="0.3"/>
  <cols>
    <col min="1" max="1" width="41.21875" customWidth="1"/>
    <col min="2" max="2" width="18" customWidth="1"/>
    <col min="3" max="12" width="9.21875" customWidth="1"/>
    <col min="13" max="13" width="11" customWidth="1"/>
    <col min="14" max="14" width="9.21875" customWidth="1"/>
  </cols>
  <sheetData>
    <row r="1" spans="1:14" ht="21" x14ac:dyDescent="0.4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21" x14ac:dyDescent="0.4">
      <c r="A2" s="39" t="s">
        <v>106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ht="28.8" x14ac:dyDescent="0.3">
      <c r="A3" s="9" t="s">
        <v>0</v>
      </c>
      <c r="B3" s="20" t="s">
        <v>55</v>
      </c>
      <c r="C3" s="10" t="s">
        <v>40</v>
      </c>
      <c r="D3" s="11" t="s">
        <v>41</v>
      </c>
      <c r="E3" s="10" t="s">
        <v>42</v>
      </c>
      <c r="F3" s="12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9" t="s">
        <v>56</v>
      </c>
    </row>
    <row r="4" spans="1:14" x14ac:dyDescent="0.3">
      <c r="A4" s="28" t="s">
        <v>36</v>
      </c>
      <c r="B4" s="26" t="s">
        <v>86</v>
      </c>
      <c r="C4">
        <v>25</v>
      </c>
      <c r="D4">
        <v>71</v>
      </c>
      <c r="E4">
        <v>0</v>
      </c>
      <c r="F4" s="18">
        <f>SUM(C4:E4)</f>
        <v>96</v>
      </c>
      <c r="G4">
        <v>49</v>
      </c>
      <c r="H4">
        <v>47</v>
      </c>
      <c r="I4">
        <v>11</v>
      </c>
      <c r="J4">
        <v>11</v>
      </c>
      <c r="K4">
        <v>0</v>
      </c>
      <c r="L4">
        <v>0</v>
      </c>
      <c r="M4" s="23">
        <f>SUM(F4-'Fall 2022'!B3)/'Fall 2022'!B3</f>
        <v>0.15662650602409639</v>
      </c>
      <c r="N4" s="22"/>
    </row>
    <row r="5" spans="1:14" x14ac:dyDescent="0.3">
      <c r="A5" s="21" t="s">
        <v>26</v>
      </c>
      <c r="B5" s="26" t="s">
        <v>67</v>
      </c>
      <c r="C5">
        <v>19</v>
      </c>
      <c r="D5">
        <v>72</v>
      </c>
      <c r="E5">
        <v>0</v>
      </c>
      <c r="F5" s="18">
        <f t="shared" ref="F5:F26" si="0">SUM(C5:E5)</f>
        <v>91</v>
      </c>
      <c r="G5">
        <v>61</v>
      </c>
      <c r="H5">
        <v>30</v>
      </c>
      <c r="I5">
        <v>10</v>
      </c>
      <c r="J5">
        <v>9</v>
      </c>
      <c r="K5">
        <v>1</v>
      </c>
      <c r="L5">
        <v>0</v>
      </c>
      <c r="M5" s="23">
        <f>SUM(F5-'Fall 2022'!B4)/'Fall 2022'!B4</f>
        <v>-0.19469026548672566</v>
      </c>
    </row>
    <row r="6" spans="1:14" x14ac:dyDescent="0.3">
      <c r="A6" s="21" t="s">
        <v>48</v>
      </c>
      <c r="B6" s="26" t="s">
        <v>68</v>
      </c>
      <c r="C6">
        <v>14</v>
      </c>
      <c r="D6">
        <v>63</v>
      </c>
      <c r="E6">
        <v>0</v>
      </c>
      <c r="F6" s="18">
        <f t="shared" si="0"/>
        <v>77</v>
      </c>
      <c r="G6">
        <v>18</v>
      </c>
      <c r="H6">
        <v>58</v>
      </c>
      <c r="I6">
        <v>6</v>
      </c>
      <c r="J6">
        <v>10</v>
      </c>
      <c r="K6">
        <v>0</v>
      </c>
      <c r="L6">
        <v>3</v>
      </c>
      <c r="M6" s="23">
        <f>SUM(F6-'Fall 2022'!B5)/'Fall 2022'!B5</f>
        <v>1.3157894736842105E-2</v>
      </c>
    </row>
    <row r="7" spans="1:14" x14ac:dyDescent="0.3">
      <c r="A7" s="21" t="s">
        <v>9</v>
      </c>
      <c r="B7" s="26" t="s">
        <v>69</v>
      </c>
      <c r="C7">
        <v>119</v>
      </c>
      <c r="D7">
        <v>346</v>
      </c>
      <c r="E7">
        <v>0</v>
      </c>
      <c r="F7" s="18">
        <f t="shared" si="0"/>
        <v>465</v>
      </c>
      <c r="G7">
        <v>401</v>
      </c>
      <c r="H7">
        <v>61</v>
      </c>
      <c r="I7">
        <v>146</v>
      </c>
      <c r="J7">
        <v>23</v>
      </c>
      <c r="K7">
        <v>11</v>
      </c>
      <c r="L7">
        <v>4</v>
      </c>
      <c r="M7" s="23">
        <f>SUM(F7-'Fall 2022'!B6)/'Fall 2022'!B6</f>
        <v>6.8965517241379309E-2</v>
      </c>
    </row>
    <row r="8" spans="1:14" x14ac:dyDescent="0.3">
      <c r="A8" s="21" t="s">
        <v>10</v>
      </c>
      <c r="B8" s="26" t="s">
        <v>87</v>
      </c>
      <c r="C8" s="31">
        <v>197</v>
      </c>
      <c r="D8" s="31">
        <v>520</v>
      </c>
      <c r="E8" s="31">
        <v>0</v>
      </c>
      <c r="F8" s="18">
        <f t="shared" si="0"/>
        <v>717</v>
      </c>
      <c r="G8">
        <v>461</v>
      </c>
      <c r="H8">
        <v>255</v>
      </c>
      <c r="I8">
        <v>149</v>
      </c>
      <c r="J8">
        <v>70</v>
      </c>
      <c r="K8">
        <v>20</v>
      </c>
      <c r="L8">
        <v>12</v>
      </c>
      <c r="M8" s="23">
        <f>SUM(F8-'Fall 2022'!B7)/'Fall 2022'!B7</f>
        <v>-1.2396694214876033E-2</v>
      </c>
    </row>
    <row r="9" spans="1:14" x14ac:dyDescent="0.3">
      <c r="A9" s="21" t="s">
        <v>11</v>
      </c>
      <c r="B9" s="26" t="s">
        <v>70</v>
      </c>
      <c r="C9">
        <v>2</v>
      </c>
      <c r="D9">
        <v>14</v>
      </c>
      <c r="E9">
        <v>0</v>
      </c>
      <c r="F9" s="18">
        <f t="shared" si="0"/>
        <v>16</v>
      </c>
      <c r="G9">
        <v>9</v>
      </c>
      <c r="H9">
        <v>7</v>
      </c>
      <c r="I9">
        <v>0</v>
      </c>
      <c r="J9">
        <v>3</v>
      </c>
      <c r="K9">
        <v>0</v>
      </c>
      <c r="L9">
        <v>1</v>
      </c>
      <c r="M9" s="23">
        <f>SUM(F9-'Fall 2022'!B8)/'Fall 2022'!B8</f>
        <v>-0.40740740740740738</v>
      </c>
    </row>
    <row r="10" spans="1:14" x14ac:dyDescent="0.3">
      <c r="A10" s="21" t="s">
        <v>104</v>
      </c>
      <c r="B10" s="26" t="s">
        <v>71</v>
      </c>
      <c r="C10">
        <v>20</v>
      </c>
      <c r="D10">
        <v>56</v>
      </c>
      <c r="E10">
        <v>0</v>
      </c>
      <c r="F10" s="18">
        <f t="shared" si="0"/>
        <v>76</v>
      </c>
      <c r="G10">
        <v>69</v>
      </c>
      <c r="H10">
        <v>7</v>
      </c>
      <c r="I10">
        <v>24</v>
      </c>
      <c r="J10">
        <v>3</v>
      </c>
      <c r="K10">
        <v>4</v>
      </c>
      <c r="L10">
        <v>0</v>
      </c>
      <c r="M10" s="23">
        <f>SUM(F10-'Fall 2022'!B9)/'Fall 2022'!B9</f>
        <v>-0.13636363636363635</v>
      </c>
    </row>
    <row r="11" spans="1:14" x14ac:dyDescent="0.3">
      <c r="A11" s="21" t="s">
        <v>12</v>
      </c>
      <c r="B11" s="26" t="s">
        <v>72</v>
      </c>
      <c r="C11">
        <v>7</v>
      </c>
      <c r="D11">
        <v>61</v>
      </c>
      <c r="E11">
        <v>0</v>
      </c>
      <c r="F11" s="18">
        <f t="shared" si="0"/>
        <v>68</v>
      </c>
      <c r="G11">
        <v>41</v>
      </c>
      <c r="H11">
        <v>27</v>
      </c>
      <c r="I11">
        <v>9</v>
      </c>
      <c r="J11">
        <v>7</v>
      </c>
      <c r="K11">
        <v>0</v>
      </c>
      <c r="L11">
        <v>2</v>
      </c>
      <c r="M11" s="23">
        <f>SUM(F11-'Fall 2022'!B10)/'Fall 2022'!B10</f>
        <v>-1.4492753623188406E-2</v>
      </c>
    </row>
    <row r="12" spans="1:14" ht="15" customHeight="1" x14ac:dyDescent="0.3">
      <c r="A12" s="21" t="s">
        <v>39</v>
      </c>
      <c r="B12" s="26" t="s">
        <v>83</v>
      </c>
      <c r="C12">
        <v>14</v>
      </c>
      <c r="D12">
        <v>69</v>
      </c>
      <c r="E12">
        <v>9</v>
      </c>
      <c r="F12" s="18">
        <f t="shared" si="0"/>
        <v>92</v>
      </c>
      <c r="G12">
        <v>55</v>
      </c>
      <c r="H12">
        <v>36</v>
      </c>
      <c r="I12">
        <v>10</v>
      </c>
      <c r="J12">
        <v>9</v>
      </c>
      <c r="K12">
        <v>1</v>
      </c>
      <c r="L12">
        <v>4</v>
      </c>
      <c r="M12" s="23">
        <f>SUM(F12-'Fall 2022'!B11)/'Fall 2022'!B11</f>
        <v>4.5454545454545456E-2</v>
      </c>
    </row>
    <row r="13" spans="1:14" ht="16.2" customHeight="1" x14ac:dyDescent="0.3">
      <c r="A13" s="21" t="s">
        <v>65</v>
      </c>
      <c r="B13" s="26" t="s">
        <v>88</v>
      </c>
      <c r="C13">
        <v>61</v>
      </c>
      <c r="D13">
        <v>129</v>
      </c>
      <c r="E13">
        <v>0</v>
      </c>
      <c r="F13" s="18">
        <f t="shared" si="0"/>
        <v>190</v>
      </c>
      <c r="G13">
        <v>155</v>
      </c>
      <c r="H13">
        <v>35</v>
      </c>
      <c r="I13">
        <v>34</v>
      </c>
      <c r="J13">
        <v>10</v>
      </c>
      <c r="K13">
        <v>3</v>
      </c>
      <c r="L13">
        <v>0</v>
      </c>
      <c r="M13" s="23">
        <f>SUM(F13-'Fall 2022'!B12)/'Fall 2022'!B12</f>
        <v>-2.0618556701030927E-2</v>
      </c>
    </row>
    <row r="14" spans="1:14" x14ac:dyDescent="0.3">
      <c r="A14" s="21" t="s">
        <v>13</v>
      </c>
      <c r="B14" s="26" t="s">
        <v>73</v>
      </c>
      <c r="C14">
        <v>19</v>
      </c>
      <c r="D14">
        <v>135</v>
      </c>
      <c r="E14">
        <v>0</v>
      </c>
      <c r="F14" s="18">
        <f t="shared" si="0"/>
        <v>154</v>
      </c>
      <c r="G14">
        <v>128</v>
      </c>
      <c r="H14">
        <v>26</v>
      </c>
      <c r="I14">
        <v>56</v>
      </c>
      <c r="J14">
        <v>7</v>
      </c>
      <c r="K14">
        <v>2</v>
      </c>
      <c r="L14">
        <v>0</v>
      </c>
      <c r="M14" s="23">
        <f>SUM(F14-'Fall 2022'!B13)/'Fall 2022'!B13</f>
        <v>-0.11494252873563218</v>
      </c>
    </row>
    <row r="15" spans="1:14" ht="15" customHeight="1" x14ac:dyDescent="0.3">
      <c r="A15" s="21" t="s">
        <v>14</v>
      </c>
      <c r="B15" s="26" t="s">
        <v>89</v>
      </c>
      <c r="C15">
        <v>35</v>
      </c>
      <c r="D15">
        <v>122</v>
      </c>
      <c r="E15">
        <v>0</v>
      </c>
      <c r="F15" s="18">
        <f t="shared" si="0"/>
        <v>157</v>
      </c>
      <c r="G15">
        <v>42</v>
      </c>
      <c r="H15">
        <v>114</v>
      </c>
      <c r="I15">
        <v>13</v>
      </c>
      <c r="J15">
        <v>29</v>
      </c>
      <c r="K15">
        <v>8</v>
      </c>
      <c r="L15">
        <v>7</v>
      </c>
      <c r="M15" s="23">
        <f>SUM(F15-'Fall 2022'!B14)/'Fall 2022'!B14</f>
        <v>9.0277777777777776E-2</v>
      </c>
    </row>
    <row r="16" spans="1:14" x14ac:dyDescent="0.3">
      <c r="A16" s="21" t="s">
        <v>85</v>
      </c>
      <c r="B16" s="26" t="s">
        <v>90</v>
      </c>
      <c r="C16">
        <v>17</v>
      </c>
      <c r="D16">
        <v>64</v>
      </c>
      <c r="E16">
        <v>0</v>
      </c>
      <c r="F16" s="18">
        <f t="shared" si="0"/>
        <v>81</v>
      </c>
      <c r="G16">
        <v>59</v>
      </c>
      <c r="H16">
        <v>22</v>
      </c>
      <c r="I16">
        <v>18</v>
      </c>
      <c r="J16">
        <v>4</v>
      </c>
      <c r="K16">
        <v>6</v>
      </c>
      <c r="L16">
        <v>2</v>
      </c>
      <c r="M16" s="23">
        <f>SUM(F16-'Fall 2022'!B15)/'Fall 2022'!B15</f>
        <v>0.14084507042253522</v>
      </c>
    </row>
    <row r="17" spans="1:13" x14ac:dyDescent="0.3">
      <c r="A17" s="21" t="s">
        <v>16</v>
      </c>
      <c r="B17" s="27" t="s">
        <v>91</v>
      </c>
      <c r="C17">
        <v>12</v>
      </c>
      <c r="D17">
        <v>43</v>
      </c>
      <c r="E17">
        <v>1</v>
      </c>
      <c r="F17" s="18">
        <f t="shared" si="0"/>
        <v>56</v>
      </c>
      <c r="G17">
        <v>16</v>
      </c>
      <c r="H17">
        <v>38</v>
      </c>
      <c r="I17">
        <v>2</v>
      </c>
      <c r="J17">
        <v>3</v>
      </c>
      <c r="K17">
        <v>0</v>
      </c>
      <c r="L17">
        <v>0</v>
      </c>
      <c r="M17" s="23">
        <f>SUM(F17-'Fall 2022'!B16)/'Fall 2022'!B16</f>
        <v>-3.4482758620689655E-2</v>
      </c>
    </row>
    <row r="18" spans="1:13" x14ac:dyDescent="0.3">
      <c r="A18" s="21" t="s">
        <v>17</v>
      </c>
      <c r="B18" s="27" t="s">
        <v>92</v>
      </c>
      <c r="C18">
        <v>6</v>
      </c>
      <c r="D18">
        <v>81</v>
      </c>
      <c r="E18">
        <v>1</v>
      </c>
      <c r="F18" s="18">
        <f t="shared" si="0"/>
        <v>88</v>
      </c>
      <c r="G18">
        <v>10</v>
      </c>
      <c r="H18">
        <v>78</v>
      </c>
      <c r="I18">
        <v>3</v>
      </c>
      <c r="J18">
        <v>16</v>
      </c>
      <c r="K18">
        <v>1</v>
      </c>
      <c r="L18">
        <v>0</v>
      </c>
      <c r="M18" s="23">
        <f>SUM(F18-'Fall 2022'!B17)/'Fall 2022'!B17</f>
        <v>4.7619047619047616E-2</v>
      </c>
    </row>
    <row r="19" spans="1:13" x14ac:dyDescent="0.3">
      <c r="A19" s="21" t="s">
        <v>18</v>
      </c>
      <c r="B19" s="27" t="s">
        <v>93</v>
      </c>
      <c r="C19">
        <v>4</v>
      </c>
      <c r="D19">
        <v>27</v>
      </c>
      <c r="E19">
        <v>0</v>
      </c>
      <c r="F19" s="18">
        <f t="shared" si="0"/>
        <v>31</v>
      </c>
      <c r="G19">
        <v>15</v>
      </c>
      <c r="H19">
        <v>16</v>
      </c>
      <c r="I19">
        <v>5</v>
      </c>
      <c r="J19">
        <v>4</v>
      </c>
      <c r="K19">
        <v>0</v>
      </c>
      <c r="L19">
        <v>1</v>
      </c>
      <c r="M19" s="23">
        <f>SUM(F19-'Fall 2022'!B18)/'Fall 2022'!B18</f>
        <v>-0.1388888888888889</v>
      </c>
    </row>
    <row r="20" spans="1:13" ht="15" customHeight="1" x14ac:dyDescent="0.3">
      <c r="A20" s="21" t="s">
        <v>38</v>
      </c>
      <c r="B20" s="27" t="s">
        <v>84</v>
      </c>
      <c r="C20">
        <v>27</v>
      </c>
      <c r="D20">
        <v>80</v>
      </c>
      <c r="E20">
        <v>0</v>
      </c>
      <c r="F20" s="18">
        <f t="shared" si="0"/>
        <v>107</v>
      </c>
      <c r="G20">
        <v>81</v>
      </c>
      <c r="H20">
        <v>26</v>
      </c>
      <c r="I20">
        <v>17</v>
      </c>
      <c r="J20">
        <v>5</v>
      </c>
      <c r="K20">
        <v>2</v>
      </c>
      <c r="L20">
        <v>1</v>
      </c>
      <c r="M20" s="23">
        <f>SUM(F20-'Fall 2022'!B19)/'Fall 2022'!B19</f>
        <v>-9.2592592592592587E-3</v>
      </c>
    </row>
    <row r="21" spans="1:13" x14ac:dyDescent="0.3">
      <c r="A21" s="21" t="s">
        <v>19</v>
      </c>
      <c r="B21" s="27" t="s">
        <v>94</v>
      </c>
      <c r="C21">
        <v>131</v>
      </c>
      <c r="D21">
        <v>412</v>
      </c>
      <c r="E21">
        <v>17</v>
      </c>
      <c r="F21" s="18">
        <f t="shared" si="0"/>
        <v>560</v>
      </c>
      <c r="G21">
        <v>377</v>
      </c>
      <c r="H21">
        <v>178</v>
      </c>
      <c r="I21">
        <v>125</v>
      </c>
      <c r="J21">
        <v>56</v>
      </c>
      <c r="K21">
        <v>19</v>
      </c>
      <c r="L21">
        <v>7</v>
      </c>
      <c r="M21" s="23">
        <f>SUM(F21-'Fall 2022'!B20)/'Fall 2022'!B20</f>
        <v>0.21739130434782608</v>
      </c>
    </row>
    <row r="22" spans="1:13" x14ac:dyDescent="0.3">
      <c r="A22" s="21" t="s">
        <v>20</v>
      </c>
      <c r="B22" s="27" t="s">
        <v>95</v>
      </c>
      <c r="C22">
        <v>10</v>
      </c>
      <c r="D22">
        <v>84</v>
      </c>
      <c r="E22">
        <v>1</v>
      </c>
      <c r="F22" s="18">
        <f t="shared" si="0"/>
        <v>95</v>
      </c>
      <c r="G22">
        <v>55</v>
      </c>
      <c r="H22">
        <v>40</v>
      </c>
      <c r="I22">
        <v>14</v>
      </c>
      <c r="J22">
        <v>8</v>
      </c>
      <c r="K22">
        <v>0</v>
      </c>
      <c r="L22">
        <v>1</v>
      </c>
      <c r="M22" s="23">
        <f>SUM(F22-'Fall 2022'!B21)/'Fall 2022'!B21</f>
        <v>9.1954022988505746E-2</v>
      </c>
    </row>
    <row r="23" spans="1:13" x14ac:dyDescent="0.3">
      <c r="A23" s="21" t="s">
        <v>33</v>
      </c>
      <c r="B23" s="27" t="s">
        <v>96</v>
      </c>
      <c r="C23">
        <v>67</v>
      </c>
      <c r="D23">
        <v>258</v>
      </c>
      <c r="E23">
        <v>0</v>
      </c>
      <c r="F23" s="18">
        <f t="shared" si="0"/>
        <v>325</v>
      </c>
      <c r="G23">
        <v>241</v>
      </c>
      <c r="H23">
        <v>84</v>
      </c>
      <c r="I23">
        <v>74</v>
      </c>
      <c r="J23">
        <v>24</v>
      </c>
      <c r="K23">
        <v>11</v>
      </c>
      <c r="L23">
        <v>3</v>
      </c>
      <c r="M23" s="23">
        <f>SUM(F23-'Fall 2022'!B22)/'Fall 2022'!B22</f>
        <v>-9.217877094972067E-2</v>
      </c>
    </row>
    <row r="24" spans="1:13" x14ac:dyDescent="0.3">
      <c r="A24" s="21" t="s">
        <v>21</v>
      </c>
      <c r="B24" s="27" t="s">
        <v>99</v>
      </c>
      <c r="C24">
        <v>6</v>
      </c>
      <c r="D24">
        <v>80</v>
      </c>
      <c r="E24">
        <v>3</v>
      </c>
      <c r="F24" s="18">
        <f t="shared" si="0"/>
        <v>89</v>
      </c>
      <c r="G24">
        <v>49</v>
      </c>
      <c r="H24">
        <v>40</v>
      </c>
      <c r="I24">
        <v>10</v>
      </c>
      <c r="J24">
        <v>8</v>
      </c>
      <c r="K24">
        <v>1</v>
      </c>
      <c r="L24">
        <v>1</v>
      </c>
      <c r="M24" s="23">
        <f>SUM(F24-'Fall 2022'!B23)/'Fall 2022'!B23</f>
        <v>-8.247422680412371E-2</v>
      </c>
    </row>
    <row r="25" spans="1:13" x14ac:dyDescent="0.3">
      <c r="A25" s="21" t="s">
        <v>47</v>
      </c>
      <c r="B25" s="27" t="s">
        <v>111</v>
      </c>
      <c r="C25">
        <v>2</v>
      </c>
      <c r="D25">
        <v>16</v>
      </c>
      <c r="E25">
        <v>0</v>
      </c>
      <c r="F25" s="18">
        <f t="shared" si="0"/>
        <v>18</v>
      </c>
      <c r="G25">
        <v>10</v>
      </c>
      <c r="H25">
        <v>8</v>
      </c>
      <c r="I25">
        <v>2</v>
      </c>
      <c r="J25">
        <v>0</v>
      </c>
      <c r="K25">
        <v>0</v>
      </c>
      <c r="L25">
        <v>0</v>
      </c>
      <c r="M25" s="23">
        <f>SUM(F25-'Fall 2022'!B24)/'Fall 2022'!B24</f>
        <v>0</v>
      </c>
    </row>
    <row r="26" spans="1:13" x14ac:dyDescent="0.3">
      <c r="A26" s="21" t="s">
        <v>23</v>
      </c>
      <c r="B26" s="27" t="s">
        <v>100</v>
      </c>
      <c r="C26" s="31">
        <v>40</v>
      </c>
      <c r="D26" s="31">
        <v>196</v>
      </c>
      <c r="E26" s="31">
        <v>0</v>
      </c>
      <c r="F26" s="18">
        <f t="shared" si="0"/>
        <v>236</v>
      </c>
      <c r="G26">
        <v>150</v>
      </c>
      <c r="H26">
        <v>85</v>
      </c>
      <c r="I26">
        <v>42</v>
      </c>
      <c r="J26">
        <v>24</v>
      </c>
      <c r="K26">
        <v>2</v>
      </c>
      <c r="L26">
        <v>0</v>
      </c>
      <c r="M26" s="23">
        <f>SUM(F26-'Fall 2022'!B25)/'Fall 2022'!B25</f>
        <v>8.5470085470085479E-3</v>
      </c>
    </row>
    <row r="27" spans="1:13" x14ac:dyDescent="0.3">
      <c r="A27" s="21" t="s">
        <v>1</v>
      </c>
      <c r="B27" s="18"/>
      <c r="C27" s="18">
        <f>SUM(C4:C26)</f>
        <v>854</v>
      </c>
      <c r="D27" s="18">
        <f>SUM(D4:D26)</f>
        <v>2999</v>
      </c>
      <c r="E27" s="18">
        <f>SUM(E4:E26)</f>
        <v>32</v>
      </c>
      <c r="F27" s="18">
        <f t="shared" ref="F27" si="1">SUM(C27:E27)</f>
        <v>3885</v>
      </c>
      <c r="G27" s="18">
        <f>SUM(G4:G26)</f>
        <v>2552</v>
      </c>
      <c r="H27" s="18">
        <f t="shared" ref="H27:L27" si="2">SUM(H4:H26)</f>
        <v>1318</v>
      </c>
      <c r="I27" s="18">
        <f t="shared" si="2"/>
        <v>780</v>
      </c>
      <c r="J27" s="18">
        <f t="shared" si="2"/>
        <v>343</v>
      </c>
      <c r="K27" s="18">
        <f t="shared" si="2"/>
        <v>92</v>
      </c>
      <c r="L27" s="18">
        <f t="shared" si="2"/>
        <v>49</v>
      </c>
      <c r="M27" s="23">
        <f>SUM(F27-'Fall 2022'!B26)/'Fall 2022'!B26</f>
        <v>1.4890282131661442E-2</v>
      </c>
    </row>
    <row r="28" spans="1:13" x14ac:dyDescent="0.3">
      <c r="A28" s="21" t="s">
        <v>24</v>
      </c>
      <c r="B28" s="25">
        <v>419</v>
      </c>
      <c r="C28" s="24">
        <v>0</v>
      </c>
      <c r="D28" s="24">
        <v>0</v>
      </c>
      <c r="E28" s="24">
        <v>0</v>
      </c>
      <c r="F28" s="18">
        <f>B28</f>
        <v>419</v>
      </c>
      <c r="G28" s="24"/>
      <c r="H28" s="24"/>
      <c r="I28" s="24"/>
      <c r="J28" s="24"/>
      <c r="K28" s="24"/>
      <c r="L28" s="24"/>
      <c r="M28" s="23">
        <f>SUM(F28-'Fall 2022'!B27)/'Fall 2022'!B27</f>
        <v>9.6858638743455502E-2</v>
      </c>
    </row>
    <row r="30" spans="1:13" x14ac:dyDescent="0.3">
      <c r="A30" s="6" t="s">
        <v>105</v>
      </c>
      <c r="G30" s="7"/>
      <c r="H30" s="7"/>
    </row>
    <row r="31" spans="1:13" ht="37.799999999999997" x14ac:dyDescent="0.3">
      <c r="A31" s="6" t="s">
        <v>103</v>
      </c>
      <c r="B31" s="14"/>
      <c r="C31" s="14"/>
      <c r="D31" s="14"/>
      <c r="E31" s="14"/>
      <c r="F31" s="14"/>
      <c r="G31" s="15"/>
      <c r="H31" s="14"/>
      <c r="I31" s="15"/>
      <c r="J31" s="14"/>
      <c r="K31" s="14"/>
      <c r="L31" s="14"/>
      <c r="M31" s="14"/>
    </row>
    <row r="32" spans="1:13" ht="44.25" customHeight="1" x14ac:dyDescent="0.3">
      <c r="A32" s="6"/>
      <c r="B32" s="14"/>
      <c r="C32" s="14"/>
      <c r="D32" s="14"/>
      <c r="E32" s="14"/>
      <c r="F32" s="14"/>
      <c r="G32" s="14"/>
      <c r="H32" s="14"/>
      <c r="I32" s="15"/>
      <c r="J32" s="14"/>
      <c r="K32" s="14"/>
      <c r="L32" s="14"/>
      <c r="M32" s="14"/>
    </row>
    <row r="33" spans="2:3" ht="17.25" customHeight="1" x14ac:dyDescent="0.3">
      <c r="B33" s="16"/>
      <c r="C33" s="16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tabSelected="1" topLeftCell="A14" workbookViewId="0">
      <selection activeCell="M24" sqref="M24"/>
    </sheetView>
  </sheetViews>
  <sheetFormatPr defaultColWidth="8.77734375" defaultRowHeight="14.4" x14ac:dyDescent="0.3"/>
  <cols>
    <col min="1" max="1" width="42.44140625" customWidth="1"/>
    <col min="2" max="2" width="10" customWidth="1"/>
    <col min="13" max="13" width="18.44140625" bestFit="1" customWidth="1"/>
    <col min="14" max="14" width="36" bestFit="1" customWidth="1"/>
  </cols>
  <sheetData>
    <row r="1" spans="1:14" ht="21" x14ac:dyDescent="0.4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21" x14ac:dyDescent="0.4">
      <c r="A2" s="41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x14ac:dyDescent="0.3">
      <c r="A3" s="1" t="s">
        <v>0</v>
      </c>
      <c r="B3" s="32" t="s">
        <v>59</v>
      </c>
      <c r="C3" s="2" t="s">
        <v>43</v>
      </c>
      <c r="D3" s="2" t="s">
        <v>44</v>
      </c>
      <c r="E3" s="2" t="s">
        <v>45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58</v>
      </c>
    </row>
    <row r="4" spans="1:14" ht="15.6" x14ac:dyDescent="0.3">
      <c r="A4" s="4" t="s">
        <v>25</v>
      </c>
      <c r="B4" s="33" t="s">
        <v>60</v>
      </c>
      <c r="C4">
        <v>17</v>
      </c>
      <c r="D4">
        <v>14</v>
      </c>
      <c r="E4">
        <v>5</v>
      </c>
      <c r="F4" s="8">
        <f>SUM(C4:E4)</f>
        <v>36</v>
      </c>
      <c r="G4" s="29">
        <v>12</v>
      </c>
      <c r="H4" s="29">
        <v>24</v>
      </c>
      <c r="I4" s="29">
        <v>1</v>
      </c>
      <c r="J4" s="29">
        <v>2</v>
      </c>
      <c r="K4" s="29">
        <v>6</v>
      </c>
      <c r="L4" s="29">
        <v>18</v>
      </c>
      <c r="M4" s="30">
        <f>(F4-'Fall 2022'!E3)/'Fall 2022'!E3</f>
        <v>5.8823529411764705E-2</v>
      </c>
      <c r="N4" s="22"/>
    </row>
    <row r="5" spans="1:14" x14ac:dyDescent="0.3">
      <c r="A5" s="4" t="s">
        <v>36</v>
      </c>
      <c r="B5" s="33" t="s">
        <v>61</v>
      </c>
      <c r="C5">
        <v>17</v>
      </c>
      <c r="D5">
        <v>19</v>
      </c>
      <c r="E5">
        <v>4</v>
      </c>
      <c r="F5" s="8">
        <f t="shared" ref="F5:F25" si="0">SUM(C5:E5)</f>
        <v>40</v>
      </c>
      <c r="G5">
        <v>12</v>
      </c>
      <c r="H5">
        <v>28</v>
      </c>
      <c r="I5">
        <v>0</v>
      </c>
      <c r="J5">
        <v>2</v>
      </c>
      <c r="K5">
        <v>8</v>
      </c>
      <c r="L5">
        <v>16</v>
      </c>
      <c r="M5" s="30">
        <f>(F5-'Fall 2022'!E4)/'Fall 2022'!E4</f>
        <v>2.564102564102564E-2</v>
      </c>
      <c r="N5" s="22"/>
    </row>
    <row r="6" spans="1:14" x14ac:dyDescent="0.3">
      <c r="A6" s="4" t="s">
        <v>26</v>
      </c>
      <c r="B6" s="33" t="s">
        <v>49</v>
      </c>
      <c r="C6">
        <v>54</v>
      </c>
      <c r="D6">
        <v>27</v>
      </c>
      <c r="E6">
        <v>11</v>
      </c>
      <c r="F6" s="8">
        <f t="shared" si="0"/>
        <v>92</v>
      </c>
      <c r="G6">
        <v>72</v>
      </c>
      <c r="H6">
        <v>20</v>
      </c>
      <c r="I6">
        <v>10</v>
      </c>
      <c r="J6">
        <v>4</v>
      </c>
      <c r="K6">
        <v>8</v>
      </c>
      <c r="L6">
        <v>6</v>
      </c>
      <c r="M6" s="30">
        <f>(F6-'Fall 2022'!E5)/'Fall 2022'!E5</f>
        <v>-3.1578947368421054E-2</v>
      </c>
      <c r="N6" s="22"/>
    </row>
    <row r="7" spans="1:14" ht="15.6" x14ac:dyDescent="0.3">
      <c r="A7" s="4" t="s">
        <v>27</v>
      </c>
      <c r="B7" s="33" t="s">
        <v>76</v>
      </c>
      <c r="C7" s="29">
        <v>63</v>
      </c>
      <c r="D7" s="29">
        <v>14</v>
      </c>
      <c r="E7" s="29">
        <v>7</v>
      </c>
      <c r="F7" s="8">
        <f t="shared" si="0"/>
        <v>84</v>
      </c>
      <c r="G7" s="29">
        <v>38</v>
      </c>
      <c r="H7" s="29">
        <v>46</v>
      </c>
      <c r="I7" s="29">
        <v>2</v>
      </c>
      <c r="J7" s="29">
        <v>4</v>
      </c>
      <c r="K7">
        <v>15</v>
      </c>
      <c r="L7">
        <v>22</v>
      </c>
      <c r="M7" s="30">
        <f>(F7-'Fall 2022'!E6)/'Fall 2022'!E6</f>
        <v>0.10526315789473684</v>
      </c>
      <c r="N7" s="22"/>
    </row>
    <row r="8" spans="1:14" x14ac:dyDescent="0.3">
      <c r="A8" s="4" t="s">
        <v>28</v>
      </c>
      <c r="B8" s="33" t="s">
        <v>62</v>
      </c>
      <c r="C8">
        <v>9</v>
      </c>
      <c r="D8">
        <v>10</v>
      </c>
      <c r="E8">
        <v>4</v>
      </c>
      <c r="F8" s="8">
        <f t="shared" si="0"/>
        <v>23</v>
      </c>
      <c r="G8">
        <v>13</v>
      </c>
      <c r="H8">
        <v>10</v>
      </c>
      <c r="I8">
        <v>0</v>
      </c>
      <c r="J8">
        <v>1</v>
      </c>
      <c r="K8">
        <v>8</v>
      </c>
      <c r="L8">
        <v>8</v>
      </c>
      <c r="M8" s="30">
        <f>(F8-'Fall 2022'!E7)/'Fall 2022'!E7</f>
        <v>-0.08</v>
      </c>
      <c r="N8" s="22"/>
    </row>
    <row r="9" spans="1:14" ht="15.6" x14ac:dyDescent="0.3">
      <c r="A9" s="4" t="s">
        <v>9</v>
      </c>
      <c r="B9" s="33" t="s">
        <v>74</v>
      </c>
      <c r="C9" s="29">
        <v>20</v>
      </c>
      <c r="D9" s="29">
        <v>26</v>
      </c>
      <c r="E9" s="29">
        <v>6</v>
      </c>
      <c r="F9" s="8">
        <f t="shared" si="0"/>
        <v>52</v>
      </c>
      <c r="G9" s="29">
        <v>32</v>
      </c>
      <c r="H9" s="29">
        <v>20</v>
      </c>
      <c r="I9" s="29">
        <v>5</v>
      </c>
      <c r="J9" s="29">
        <v>3</v>
      </c>
      <c r="K9" s="29">
        <v>20</v>
      </c>
      <c r="L9" s="29">
        <v>15</v>
      </c>
      <c r="M9" s="30">
        <f>(F9-'Fall 2022'!E8)/'Fall 2022'!E8</f>
        <v>-0.21212121212121213</v>
      </c>
      <c r="N9" s="22"/>
    </row>
    <row r="10" spans="1:14" ht="14.25" customHeight="1" x14ac:dyDescent="0.3">
      <c r="A10" s="4" t="s">
        <v>29</v>
      </c>
      <c r="B10" s="33" t="s">
        <v>77</v>
      </c>
      <c r="C10">
        <v>8</v>
      </c>
      <c r="D10">
        <v>11</v>
      </c>
      <c r="E10">
        <v>0</v>
      </c>
      <c r="F10" s="8">
        <f t="shared" si="0"/>
        <v>19</v>
      </c>
      <c r="G10">
        <v>13</v>
      </c>
      <c r="H10">
        <v>6</v>
      </c>
      <c r="I10">
        <v>4</v>
      </c>
      <c r="J10">
        <v>0</v>
      </c>
      <c r="K10">
        <v>2</v>
      </c>
      <c r="L10">
        <v>2</v>
      </c>
      <c r="M10" s="30">
        <f>(F10-'Fall 2022'!E9)/'Fall 2022'!E9</f>
        <v>5.5555555555555552E-2</v>
      </c>
      <c r="N10" s="22"/>
    </row>
    <row r="11" spans="1:14" ht="15.6" x14ac:dyDescent="0.3">
      <c r="A11" s="4" t="s">
        <v>12</v>
      </c>
      <c r="B11" s="33" t="s">
        <v>75</v>
      </c>
      <c r="C11" s="29">
        <v>129</v>
      </c>
      <c r="D11" s="29">
        <v>50</v>
      </c>
      <c r="E11" s="29">
        <v>18</v>
      </c>
      <c r="F11" s="8">
        <f t="shared" si="0"/>
        <v>197</v>
      </c>
      <c r="G11" s="29">
        <v>116</v>
      </c>
      <c r="H11" s="29">
        <v>81</v>
      </c>
      <c r="I11" s="29">
        <v>21</v>
      </c>
      <c r="J11" s="29">
        <v>16</v>
      </c>
      <c r="K11" s="29">
        <v>34</v>
      </c>
      <c r="L11" s="29">
        <v>23</v>
      </c>
      <c r="M11" s="30">
        <f>(F11-'Fall 2022'!E10)/'Fall 2022'!E10</f>
        <v>0.13218390804597702</v>
      </c>
      <c r="N11" s="22"/>
    </row>
    <row r="12" spans="1:14" x14ac:dyDescent="0.3">
      <c r="A12" s="4" t="s">
        <v>30</v>
      </c>
      <c r="B12" s="33" t="s">
        <v>52</v>
      </c>
      <c r="C12">
        <v>23</v>
      </c>
      <c r="D12">
        <v>12</v>
      </c>
      <c r="E12">
        <v>4</v>
      </c>
      <c r="F12" s="8">
        <f t="shared" si="0"/>
        <v>39</v>
      </c>
      <c r="G12">
        <v>21</v>
      </c>
      <c r="H12">
        <v>16</v>
      </c>
      <c r="I12">
        <v>5</v>
      </c>
      <c r="J12">
        <v>2</v>
      </c>
      <c r="K12">
        <v>12</v>
      </c>
      <c r="L12">
        <v>8</v>
      </c>
      <c r="M12" s="30">
        <f>(F12-'Fall 2022'!E11)/'Fall 2022'!E11</f>
        <v>-0.13333333333333333</v>
      </c>
      <c r="N12" s="22"/>
    </row>
    <row r="13" spans="1:14" ht="15.6" x14ac:dyDescent="0.3">
      <c r="A13" s="4" t="s">
        <v>13</v>
      </c>
      <c r="B13" s="33" t="s">
        <v>81</v>
      </c>
      <c r="C13" s="29">
        <v>37</v>
      </c>
      <c r="D13" s="29">
        <v>9</v>
      </c>
      <c r="E13" s="29">
        <v>4</v>
      </c>
      <c r="F13" s="8">
        <f t="shared" si="0"/>
        <v>50</v>
      </c>
      <c r="G13" s="29">
        <v>41</v>
      </c>
      <c r="H13" s="29">
        <v>8</v>
      </c>
      <c r="I13" s="29">
        <v>13</v>
      </c>
      <c r="J13" s="29">
        <v>3</v>
      </c>
      <c r="K13" s="29">
        <v>1</v>
      </c>
      <c r="L13" s="29">
        <v>3</v>
      </c>
      <c r="M13" s="30">
        <f>(F13-'Fall 2022'!E12)/'Fall 2022'!E12</f>
        <v>-0.3902439024390244</v>
      </c>
      <c r="N13" s="22"/>
    </row>
    <row r="14" spans="1:14" x14ac:dyDescent="0.3">
      <c r="A14" s="4" t="s">
        <v>31</v>
      </c>
      <c r="B14" s="33" t="s">
        <v>63</v>
      </c>
      <c r="C14">
        <v>51</v>
      </c>
      <c r="D14">
        <v>17</v>
      </c>
      <c r="E14">
        <v>8</v>
      </c>
      <c r="F14" s="8">
        <f t="shared" si="0"/>
        <v>76</v>
      </c>
      <c r="G14">
        <v>48</v>
      </c>
      <c r="H14">
        <v>28</v>
      </c>
      <c r="I14">
        <v>6</v>
      </c>
      <c r="J14">
        <v>5</v>
      </c>
      <c r="K14">
        <v>3</v>
      </c>
      <c r="L14">
        <v>3</v>
      </c>
      <c r="M14" s="30">
        <f>(F14-'Fall 2022'!E13)/'Fall 2022'!E13</f>
        <v>-0.13636363636363635</v>
      </c>
      <c r="N14" s="22"/>
    </row>
    <row r="15" spans="1:14" ht="15.6" x14ac:dyDescent="0.3">
      <c r="A15" s="4" t="s">
        <v>32</v>
      </c>
      <c r="B15" s="33" t="s">
        <v>50</v>
      </c>
      <c r="C15" s="29">
        <v>38</v>
      </c>
      <c r="D15" s="29">
        <v>20</v>
      </c>
      <c r="E15" s="29">
        <v>5</v>
      </c>
      <c r="F15" s="8">
        <f t="shared" si="0"/>
        <v>63</v>
      </c>
      <c r="G15" s="29">
        <v>25</v>
      </c>
      <c r="H15" s="29">
        <v>38</v>
      </c>
      <c r="I15" s="29">
        <v>1</v>
      </c>
      <c r="J15" s="29">
        <v>6</v>
      </c>
      <c r="K15" s="29">
        <v>14</v>
      </c>
      <c r="L15" s="29">
        <v>20</v>
      </c>
      <c r="M15" s="30">
        <f>(F15-'Fall 2022'!E14)/'Fall 2022'!E14</f>
        <v>0.26</v>
      </c>
      <c r="N15" s="22"/>
    </row>
    <row r="16" spans="1:14" ht="15.6" x14ac:dyDescent="0.3">
      <c r="A16" s="4" t="s">
        <v>15</v>
      </c>
      <c r="B16" s="33" t="s">
        <v>80</v>
      </c>
      <c r="C16" s="29">
        <v>35</v>
      </c>
      <c r="D16" s="29">
        <v>12</v>
      </c>
      <c r="E16" s="29">
        <v>3</v>
      </c>
      <c r="F16" s="8">
        <f t="shared" si="0"/>
        <v>50</v>
      </c>
      <c r="G16" s="29">
        <v>41</v>
      </c>
      <c r="H16" s="29">
        <v>9</v>
      </c>
      <c r="I16" s="29">
        <v>3</v>
      </c>
      <c r="J16" s="29">
        <v>1</v>
      </c>
      <c r="K16" s="29">
        <v>19</v>
      </c>
      <c r="L16" s="29">
        <v>3</v>
      </c>
      <c r="M16" s="30">
        <f>(F16-'Fall 2022'!E15)/'Fall 2022'!E15</f>
        <v>8.6956521739130432E-2</v>
      </c>
      <c r="N16" s="22"/>
    </row>
    <row r="17" spans="1:14" ht="15.6" x14ac:dyDescent="0.3">
      <c r="A17" s="4" t="s">
        <v>16</v>
      </c>
      <c r="B17" s="33" t="s">
        <v>51</v>
      </c>
      <c r="C17" s="29">
        <v>87</v>
      </c>
      <c r="D17" s="29">
        <v>19</v>
      </c>
      <c r="E17" s="29">
        <v>9</v>
      </c>
      <c r="F17" s="8">
        <f t="shared" si="0"/>
        <v>115</v>
      </c>
      <c r="G17" s="29">
        <v>55</v>
      </c>
      <c r="H17" s="29">
        <v>60</v>
      </c>
      <c r="I17" s="29">
        <v>14</v>
      </c>
      <c r="J17" s="29">
        <v>14</v>
      </c>
      <c r="K17" s="29">
        <v>11</v>
      </c>
      <c r="L17" s="29">
        <v>11</v>
      </c>
      <c r="M17" s="30">
        <f>(F17-'Fall 2022'!E16)/'Fall 2022'!E16</f>
        <v>-0.18439716312056736</v>
      </c>
      <c r="N17" s="22"/>
    </row>
    <row r="18" spans="1:14" ht="15.6" x14ac:dyDescent="0.3">
      <c r="A18" s="4" t="s">
        <v>18</v>
      </c>
      <c r="B18" s="33" t="s">
        <v>52</v>
      </c>
      <c r="C18" s="29">
        <v>36</v>
      </c>
      <c r="D18" s="29">
        <v>30</v>
      </c>
      <c r="E18" s="29">
        <v>9</v>
      </c>
      <c r="F18" s="8">
        <f t="shared" si="0"/>
        <v>75</v>
      </c>
      <c r="G18" s="29">
        <v>35</v>
      </c>
      <c r="H18" s="29">
        <v>40</v>
      </c>
      <c r="I18" s="29">
        <v>2</v>
      </c>
      <c r="J18" s="29">
        <v>7</v>
      </c>
      <c r="K18" s="29">
        <v>22</v>
      </c>
      <c r="L18" s="29">
        <v>25</v>
      </c>
      <c r="M18" s="30">
        <f>(F18-'Fall 2022'!E17)/'Fall 2022'!E17</f>
        <v>-2.5974025974025976E-2</v>
      </c>
      <c r="N18" s="22"/>
    </row>
    <row r="19" spans="1:14" ht="15.6" x14ac:dyDescent="0.3">
      <c r="A19" s="4" t="s">
        <v>19</v>
      </c>
      <c r="B19" s="33" t="s">
        <v>53</v>
      </c>
      <c r="C19" s="29">
        <v>724</v>
      </c>
      <c r="D19" s="29">
        <v>32</v>
      </c>
      <c r="E19" s="29">
        <v>10</v>
      </c>
      <c r="F19" s="8">
        <f t="shared" si="0"/>
        <v>766</v>
      </c>
      <c r="G19" s="29">
        <v>569</v>
      </c>
      <c r="H19" s="29">
        <v>196</v>
      </c>
      <c r="I19" s="29">
        <v>158</v>
      </c>
      <c r="J19" s="29">
        <v>49</v>
      </c>
      <c r="K19" s="29">
        <v>37</v>
      </c>
      <c r="L19" s="29">
        <v>20</v>
      </c>
      <c r="M19" s="30">
        <f>(F19-'Fall 2022'!E18)/'Fall 2022'!E18</f>
        <v>-6.9258809234507904E-2</v>
      </c>
      <c r="N19" s="22"/>
    </row>
    <row r="20" spans="1:14" ht="15.75" customHeight="1" x14ac:dyDescent="0.3">
      <c r="A20" s="4" t="s">
        <v>33</v>
      </c>
      <c r="B20" s="33" t="s">
        <v>54</v>
      </c>
      <c r="C20" s="29">
        <v>7</v>
      </c>
      <c r="D20" s="29">
        <v>6</v>
      </c>
      <c r="E20" s="29">
        <v>6</v>
      </c>
      <c r="F20" s="8">
        <f t="shared" si="0"/>
        <v>19</v>
      </c>
      <c r="G20" s="29">
        <v>13</v>
      </c>
      <c r="H20" s="29">
        <v>6</v>
      </c>
      <c r="I20" s="29">
        <v>4</v>
      </c>
      <c r="J20" s="29">
        <v>0</v>
      </c>
      <c r="K20" s="29">
        <v>6</v>
      </c>
      <c r="L20" s="29">
        <v>2</v>
      </c>
      <c r="M20" s="30">
        <f>(F20-'Fall 2022'!E19)/'Fall 2022'!E19</f>
        <v>-0.05</v>
      </c>
      <c r="N20" s="22"/>
    </row>
    <row r="21" spans="1:14" ht="15.75" customHeight="1" x14ac:dyDescent="0.3">
      <c r="A21" s="21" t="s">
        <v>97</v>
      </c>
      <c r="B21" s="34" t="s">
        <v>82</v>
      </c>
      <c r="C21">
        <v>15</v>
      </c>
      <c r="D21">
        <v>3</v>
      </c>
      <c r="E21">
        <v>6</v>
      </c>
      <c r="F21" s="8">
        <f t="shared" si="0"/>
        <v>24</v>
      </c>
      <c r="G21">
        <v>10</v>
      </c>
      <c r="H21">
        <v>14</v>
      </c>
      <c r="I21">
        <v>2</v>
      </c>
      <c r="J21">
        <v>0</v>
      </c>
      <c r="K21">
        <v>5</v>
      </c>
      <c r="L21">
        <v>11</v>
      </c>
      <c r="M21" s="30">
        <f>(F21-'Fall 2022'!E20)/'Fall 2022'!E20</f>
        <v>0.5</v>
      </c>
      <c r="N21" s="22"/>
    </row>
    <row r="22" spans="1:14" ht="15.6" x14ac:dyDescent="0.3">
      <c r="A22" s="4" t="s">
        <v>34</v>
      </c>
      <c r="B22" s="33" t="s">
        <v>64</v>
      </c>
      <c r="C22" s="29">
        <v>10</v>
      </c>
      <c r="D22" s="29">
        <v>7</v>
      </c>
      <c r="E22" s="29">
        <v>10</v>
      </c>
      <c r="F22" s="8">
        <f t="shared" si="0"/>
        <v>27</v>
      </c>
      <c r="G22" s="29">
        <v>18</v>
      </c>
      <c r="H22" s="29">
        <v>9</v>
      </c>
      <c r="I22" s="29">
        <v>3</v>
      </c>
      <c r="J22" s="29">
        <v>1</v>
      </c>
      <c r="K22" s="29">
        <v>9</v>
      </c>
      <c r="L22" s="29">
        <v>3</v>
      </c>
      <c r="M22" s="30">
        <f>(F22-'Fall 2022'!E21)/'Fall 2022'!E21</f>
        <v>0.08</v>
      </c>
      <c r="N22" s="22"/>
    </row>
    <row r="23" spans="1:14" ht="15.6" x14ac:dyDescent="0.3">
      <c r="A23" s="4" t="s">
        <v>35</v>
      </c>
      <c r="B23" s="33" t="s">
        <v>79</v>
      </c>
      <c r="C23" s="29">
        <v>14</v>
      </c>
      <c r="D23" s="29">
        <v>19</v>
      </c>
      <c r="E23" s="29">
        <v>6</v>
      </c>
      <c r="F23" s="8">
        <f t="shared" si="0"/>
        <v>39</v>
      </c>
      <c r="G23" s="29">
        <v>27</v>
      </c>
      <c r="H23" s="29">
        <v>12</v>
      </c>
      <c r="I23" s="29">
        <v>3</v>
      </c>
      <c r="J23" s="29">
        <v>1</v>
      </c>
      <c r="K23" s="29">
        <v>15</v>
      </c>
      <c r="L23" s="29">
        <v>6</v>
      </c>
      <c r="M23" s="30">
        <f>(F23-'Fall 2022'!E22)/'Fall 2022'!E22</f>
        <v>-0.22</v>
      </c>
      <c r="N23" s="22"/>
    </row>
    <row r="24" spans="1:14" ht="15.6" x14ac:dyDescent="0.3">
      <c r="A24" s="4" t="s">
        <v>22</v>
      </c>
      <c r="B24" s="33" t="s">
        <v>112</v>
      </c>
      <c r="C24" s="29">
        <v>99</v>
      </c>
      <c r="D24" s="29">
        <v>26</v>
      </c>
      <c r="E24" s="29">
        <v>15</v>
      </c>
      <c r="F24" s="8">
        <f t="shared" si="0"/>
        <v>140</v>
      </c>
      <c r="G24" s="29">
        <v>88</v>
      </c>
      <c r="H24" s="29">
        <v>52</v>
      </c>
      <c r="I24" s="29">
        <v>17</v>
      </c>
      <c r="J24" s="29">
        <v>5</v>
      </c>
      <c r="K24" s="29">
        <v>17</v>
      </c>
      <c r="L24" s="29">
        <v>24</v>
      </c>
      <c r="M24" s="30">
        <f>(F24-'Fall 2022'!E23)/'Fall 2022'!E23</f>
        <v>1.4492753623188406E-2</v>
      </c>
      <c r="N24" s="22"/>
    </row>
    <row r="25" spans="1:14" ht="15.6" x14ac:dyDescent="0.3">
      <c r="A25" s="4" t="s">
        <v>23</v>
      </c>
      <c r="B25" s="33" t="s">
        <v>78</v>
      </c>
      <c r="C25" s="29">
        <v>108</v>
      </c>
      <c r="D25" s="29">
        <v>17</v>
      </c>
      <c r="E25" s="29">
        <v>10</v>
      </c>
      <c r="F25" s="8">
        <f t="shared" si="0"/>
        <v>135</v>
      </c>
      <c r="G25" s="29">
        <v>96</v>
      </c>
      <c r="H25" s="29">
        <v>39</v>
      </c>
      <c r="I25" s="29">
        <v>16</v>
      </c>
      <c r="J25" s="29">
        <v>9</v>
      </c>
      <c r="K25" s="29">
        <v>6</v>
      </c>
      <c r="L25" s="29">
        <v>7</v>
      </c>
      <c r="M25" s="30">
        <f>(F25-'Fall 2022'!E24)/'Fall 2022'!E24</f>
        <v>-2.8776978417266189E-2</v>
      </c>
      <c r="N25" s="22"/>
    </row>
    <row r="26" spans="1:14" x14ac:dyDescent="0.3">
      <c r="A26" s="4" t="s">
        <v>1</v>
      </c>
      <c r="B26" s="33"/>
      <c r="C26" s="8">
        <f>SUM(C4:C25)</f>
        <v>1601</v>
      </c>
      <c r="D26" s="8">
        <f t="shared" ref="D26:E26" si="1">SUM(D4:D25)</f>
        <v>400</v>
      </c>
      <c r="E26" s="8">
        <f t="shared" si="1"/>
        <v>160</v>
      </c>
      <c r="F26" s="8">
        <f t="shared" ref="F26" si="2">SUM(F4:F25)</f>
        <v>2161</v>
      </c>
      <c r="G26" s="8">
        <f>SUM(G4:G25)</f>
        <v>1395</v>
      </c>
      <c r="H26" s="8">
        <f t="shared" ref="H26:L26" si="3">SUM(H4:H25)</f>
        <v>762</v>
      </c>
      <c r="I26" s="8">
        <f t="shared" si="3"/>
        <v>290</v>
      </c>
      <c r="J26" s="8">
        <f t="shared" si="3"/>
        <v>135</v>
      </c>
      <c r="K26" s="8">
        <f t="shared" si="3"/>
        <v>278</v>
      </c>
      <c r="L26" s="8">
        <f t="shared" si="3"/>
        <v>256</v>
      </c>
      <c r="M26" s="30">
        <f>(F26-'Fall 2022'!E25)/'Fall 2022'!E25</f>
        <v>-4.6757829730921921E-2</v>
      </c>
      <c r="N26" s="22"/>
    </row>
    <row r="27" spans="1:14" ht="15.6" x14ac:dyDescent="0.3">
      <c r="A27" s="4" t="s">
        <v>57</v>
      </c>
      <c r="B27" s="33" t="s">
        <v>101</v>
      </c>
      <c r="C27" s="35">
        <v>37</v>
      </c>
      <c r="D27" s="36">
        <v>43</v>
      </c>
      <c r="E27" s="36">
        <v>37</v>
      </c>
      <c r="F27" s="8">
        <f>SUM(C27:E27)</f>
        <v>117</v>
      </c>
      <c r="G27" s="36">
        <v>71</v>
      </c>
      <c r="H27" s="36">
        <v>46</v>
      </c>
      <c r="I27" s="36">
        <v>6</v>
      </c>
      <c r="J27" s="36">
        <v>5</v>
      </c>
      <c r="K27" s="36">
        <v>26</v>
      </c>
      <c r="L27" s="37">
        <v>20</v>
      </c>
      <c r="M27" s="30">
        <f>(F27-'Fall 2022'!E26)/'Fall 2022'!E26</f>
        <v>8.6206896551724137E-3</v>
      </c>
      <c r="N27" s="22"/>
    </row>
    <row r="28" spans="1:14" x14ac:dyDescent="0.3">
      <c r="A28" s="5" t="s">
        <v>105</v>
      </c>
      <c r="B28" s="5"/>
    </row>
    <row r="29" spans="1:14" x14ac:dyDescent="0.3">
      <c r="A29" s="5" t="s">
        <v>102</v>
      </c>
      <c r="B29" s="5"/>
    </row>
    <row r="30" spans="1:14" x14ac:dyDescent="0.3">
      <c r="A30" s="5" t="s">
        <v>98</v>
      </c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E27" sqref="E27"/>
    </sheetView>
  </sheetViews>
  <sheetFormatPr defaultColWidth="8.77734375" defaultRowHeight="14.4" x14ac:dyDescent="0.3"/>
  <cols>
    <col min="1" max="1" width="65.88671875" customWidth="1"/>
    <col min="2" max="2" width="7.5546875" customWidth="1"/>
    <col min="3" max="3" width="9.21875" customWidth="1"/>
    <col min="4" max="4" width="43" customWidth="1"/>
    <col min="5" max="5" width="7" customWidth="1"/>
  </cols>
  <sheetData>
    <row r="1" spans="1:9" x14ac:dyDescent="0.3">
      <c r="A1" t="s">
        <v>108</v>
      </c>
    </row>
    <row r="2" spans="1:9" x14ac:dyDescent="0.3">
      <c r="A2" t="s">
        <v>109</v>
      </c>
      <c r="D2" t="s">
        <v>110</v>
      </c>
    </row>
    <row r="3" spans="1:9" ht="14.25" customHeight="1" x14ac:dyDescent="0.3">
      <c r="A3" s="28" t="s">
        <v>36</v>
      </c>
      <c r="B3" s="18">
        <v>83</v>
      </c>
      <c r="D3" s="4" t="s">
        <v>25</v>
      </c>
      <c r="E3" s="8">
        <v>34</v>
      </c>
      <c r="G3" s="7"/>
      <c r="H3" s="7"/>
      <c r="I3" s="7"/>
    </row>
    <row r="4" spans="1:9" ht="17.25" customHeight="1" x14ac:dyDescent="0.3">
      <c r="A4" s="21" t="s">
        <v>26</v>
      </c>
      <c r="B4" s="18">
        <v>113</v>
      </c>
      <c r="D4" s="4" t="s">
        <v>36</v>
      </c>
      <c r="E4" s="8">
        <v>39</v>
      </c>
      <c r="G4" s="7"/>
      <c r="H4" s="7"/>
      <c r="I4" s="7"/>
    </row>
    <row r="5" spans="1:9" x14ac:dyDescent="0.3">
      <c r="A5" s="21" t="s">
        <v>48</v>
      </c>
      <c r="B5" s="18">
        <v>76</v>
      </c>
      <c r="D5" s="4" t="s">
        <v>26</v>
      </c>
      <c r="E5" s="8">
        <v>95</v>
      </c>
      <c r="G5" s="7"/>
      <c r="H5" s="7"/>
      <c r="I5" s="7"/>
    </row>
    <row r="6" spans="1:9" x14ac:dyDescent="0.3">
      <c r="A6" s="21" t="s">
        <v>9</v>
      </c>
      <c r="B6" s="18">
        <v>435</v>
      </c>
      <c r="D6" s="4" t="s">
        <v>27</v>
      </c>
      <c r="E6" s="8">
        <v>76</v>
      </c>
      <c r="G6" s="7"/>
      <c r="H6" s="7"/>
      <c r="I6" s="7"/>
    </row>
    <row r="7" spans="1:9" x14ac:dyDescent="0.3">
      <c r="A7" s="21" t="s">
        <v>10</v>
      </c>
      <c r="B7" s="18">
        <v>726</v>
      </c>
      <c r="D7" s="4" t="s">
        <v>28</v>
      </c>
      <c r="E7" s="8">
        <v>25</v>
      </c>
      <c r="G7" s="7"/>
      <c r="H7" s="7"/>
      <c r="I7" s="7"/>
    </row>
    <row r="8" spans="1:9" x14ac:dyDescent="0.3">
      <c r="A8" s="21" t="s">
        <v>11</v>
      </c>
      <c r="B8" s="18">
        <v>27</v>
      </c>
      <c r="D8" s="4" t="s">
        <v>9</v>
      </c>
      <c r="E8" s="8">
        <v>66</v>
      </c>
      <c r="G8" s="7"/>
      <c r="H8" s="7"/>
      <c r="I8" s="7"/>
    </row>
    <row r="9" spans="1:9" x14ac:dyDescent="0.3">
      <c r="A9" s="21" t="s">
        <v>46</v>
      </c>
      <c r="B9" s="18">
        <v>88</v>
      </c>
      <c r="D9" s="4" t="s">
        <v>29</v>
      </c>
      <c r="E9" s="8">
        <v>18</v>
      </c>
      <c r="G9" s="7"/>
      <c r="H9" s="7"/>
      <c r="I9" s="7"/>
    </row>
    <row r="10" spans="1:9" ht="17.25" customHeight="1" x14ac:dyDescent="0.3">
      <c r="A10" s="21" t="s">
        <v>12</v>
      </c>
      <c r="B10" s="18">
        <v>69</v>
      </c>
      <c r="D10" s="4" t="s">
        <v>12</v>
      </c>
      <c r="E10" s="8">
        <v>174</v>
      </c>
      <c r="G10" s="7"/>
      <c r="H10" s="7"/>
      <c r="I10" s="7"/>
    </row>
    <row r="11" spans="1:9" x14ac:dyDescent="0.3">
      <c r="A11" s="21" t="s">
        <v>39</v>
      </c>
      <c r="B11" s="18">
        <v>88</v>
      </c>
      <c r="D11" s="4" t="s">
        <v>30</v>
      </c>
      <c r="E11" s="8">
        <v>45</v>
      </c>
      <c r="G11" s="7"/>
      <c r="H11" s="7"/>
      <c r="I11" s="7"/>
    </row>
    <row r="12" spans="1:9" x14ac:dyDescent="0.3">
      <c r="A12" s="21" t="s">
        <v>65</v>
      </c>
      <c r="B12" s="18">
        <v>194</v>
      </c>
      <c r="D12" s="4" t="s">
        <v>13</v>
      </c>
      <c r="E12" s="8">
        <v>82</v>
      </c>
      <c r="G12" s="7"/>
      <c r="H12" s="7"/>
      <c r="I12" s="7"/>
    </row>
    <row r="13" spans="1:9" x14ac:dyDescent="0.3">
      <c r="A13" s="21" t="s">
        <v>13</v>
      </c>
      <c r="B13" s="18">
        <v>174</v>
      </c>
      <c r="D13" s="4" t="s">
        <v>31</v>
      </c>
      <c r="E13" s="8">
        <v>88</v>
      </c>
      <c r="G13" s="7"/>
      <c r="H13" s="7"/>
      <c r="I13" s="7"/>
    </row>
    <row r="14" spans="1:9" x14ac:dyDescent="0.3">
      <c r="A14" s="21" t="s">
        <v>14</v>
      </c>
      <c r="B14" s="18">
        <v>144</v>
      </c>
      <c r="D14" s="4" t="s">
        <v>32</v>
      </c>
      <c r="E14" s="8">
        <v>50</v>
      </c>
      <c r="G14" s="7"/>
      <c r="H14" s="7"/>
      <c r="I14" s="7"/>
    </row>
    <row r="15" spans="1:9" x14ac:dyDescent="0.3">
      <c r="A15" s="21" t="s">
        <v>66</v>
      </c>
      <c r="B15" s="18">
        <v>71</v>
      </c>
      <c r="D15" s="4" t="s">
        <v>15</v>
      </c>
      <c r="E15" s="8">
        <v>46</v>
      </c>
      <c r="G15" s="7"/>
      <c r="H15" s="7"/>
      <c r="I15" s="7"/>
    </row>
    <row r="16" spans="1:9" x14ac:dyDescent="0.3">
      <c r="A16" s="21" t="s">
        <v>16</v>
      </c>
      <c r="B16" s="18">
        <v>58</v>
      </c>
      <c r="D16" s="4" t="s">
        <v>16</v>
      </c>
      <c r="E16" s="8">
        <v>141</v>
      </c>
      <c r="G16" s="7"/>
      <c r="H16" s="7"/>
      <c r="I16" s="7"/>
    </row>
    <row r="17" spans="1:9" x14ac:dyDescent="0.3">
      <c r="A17" s="21" t="s">
        <v>17</v>
      </c>
      <c r="B17" s="18">
        <v>84</v>
      </c>
      <c r="D17" s="4" t="s">
        <v>18</v>
      </c>
      <c r="E17" s="8">
        <v>77</v>
      </c>
      <c r="G17" s="7"/>
      <c r="H17" s="7"/>
      <c r="I17" s="7"/>
    </row>
    <row r="18" spans="1:9" x14ac:dyDescent="0.3">
      <c r="A18" s="21" t="s">
        <v>18</v>
      </c>
      <c r="B18" s="18">
        <v>36</v>
      </c>
      <c r="D18" s="4" t="s">
        <v>19</v>
      </c>
      <c r="E18" s="8">
        <v>823</v>
      </c>
      <c r="G18" s="7"/>
      <c r="H18" s="7"/>
      <c r="I18" s="7"/>
    </row>
    <row r="19" spans="1:9" x14ac:dyDescent="0.3">
      <c r="A19" s="21" t="s">
        <v>38</v>
      </c>
      <c r="B19" s="18">
        <v>108</v>
      </c>
      <c r="D19" s="4" t="s">
        <v>33</v>
      </c>
      <c r="E19" s="8">
        <v>20</v>
      </c>
      <c r="G19" s="7"/>
      <c r="H19" s="7"/>
      <c r="I19" s="7"/>
    </row>
    <row r="20" spans="1:9" x14ac:dyDescent="0.3">
      <c r="A20" s="21" t="s">
        <v>19</v>
      </c>
      <c r="B20" s="18">
        <v>460</v>
      </c>
      <c r="D20" s="4" t="s">
        <v>97</v>
      </c>
      <c r="E20" s="8">
        <v>16</v>
      </c>
      <c r="G20" s="7"/>
      <c r="H20" s="7"/>
      <c r="I20" s="7"/>
    </row>
    <row r="21" spans="1:9" x14ac:dyDescent="0.3">
      <c r="A21" s="21" t="s">
        <v>20</v>
      </c>
      <c r="B21" s="18">
        <v>87</v>
      </c>
      <c r="D21" s="4" t="s">
        <v>34</v>
      </c>
      <c r="E21" s="8">
        <v>25</v>
      </c>
      <c r="G21" s="7"/>
      <c r="H21" s="7"/>
      <c r="I21" s="7"/>
    </row>
    <row r="22" spans="1:9" x14ac:dyDescent="0.3">
      <c r="A22" s="21" t="s">
        <v>33</v>
      </c>
      <c r="B22" s="18">
        <v>358</v>
      </c>
      <c r="D22" s="4" t="s">
        <v>35</v>
      </c>
      <c r="E22" s="8">
        <v>50</v>
      </c>
      <c r="G22" s="7"/>
      <c r="H22" s="7"/>
      <c r="I22" s="7"/>
    </row>
    <row r="23" spans="1:9" x14ac:dyDescent="0.3">
      <c r="A23" s="21" t="s">
        <v>21</v>
      </c>
      <c r="B23" s="18">
        <v>97</v>
      </c>
      <c r="D23" s="4" t="s">
        <v>22</v>
      </c>
      <c r="E23" s="8">
        <v>138</v>
      </c>
      <c r="G23" s="7"/>
      <c r="H23" s="7"/>
      <c r="I23" s="7"/>
    </row>
    <row r="24" spans="1:9" x14ac:dyDescent="0.3">
      <c r="A24" s="21" t="s">
        <v>47</v>
      </c>
      <c r="B24" s="18">
        <v>18</v>
      </c>
      <c r="D24" s="4" t="s">
        <v>23</v>
      </c>
      <c r="E24" s="8">
        <v>139</v>
      </c>
      <c r="G24" s="7"/>
      <c r="H24" s="7"/>
      <c r="I24" s="7"/>
    </row>
    <row r="25" spans="1:9" x14ac:dyDescent="0.3">
      <c r="A25" s="21" t="s">
        <v>23</v>
      </c>
      <c r="B25" s="18">
        <v>234</v>
      </c>
      <c r="C25" s="17"/>
      <c r="D25" s="4" t="s">
        <v>1</v>
      </c>
      <c r="E25" s="8">
        <f>SUM(E3:E24)</f>
        <v>2267</v>
      </c>
      <c r="G25" s="7"/>
      <c r="H25" s="7"/>
      <c r="I25" s="7"/>
    </row>
    <row r="26" spans="1:9" x14ac:dyDescent="0.3">
      <c r="A26" s="21" t="s">
        <v>1</v>
      </c>
      <c r="B26" s="18">
        <f>SUM(B3:B25)</f>
        <v>3828</v>
      </c>
      <c r="D26" s="4" t="s">
        <v>37</v>
      </c>
      <c r="E26" s="8">
        <v>116</v>
      </c>
      <c r="G26" s="7"/>
      <c r="H26" s="7"/>
      <c r="I26" s="7"/>
    </row>
    <row r="27" spans="1:9" x14ac:dyDescent="0.3">
      <c r="A27" s="21" t="s">
        <v>24</v>
      </c>
      <c r="B27" s="18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Williams, Wendy R.</cp:lastModifiedBy>
  <cp:lastPrinted>2016-10-04T19:04:38Z</cp:lastPrinted>
  <dcterms:created xsi:type="dcterms:W3CDTF">2012-06-01T14:40:38Z</dcterms:created>
  <dcterms:modified xsi:type="dcterms:W3CDTF">2023-12-13T15:40:22Z</dcterms:modified>
</cp:coreProperties>
</file>